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1" sheetId="5" r:id="rId1"/>
  </sheets>
  <calcPr calcId="162913"/>
</workbook>
</file>

<file path=xl/calcChain.xml><?xml version="1.0" encoding="utf-8"?>
<calcChain xmlns="http://schemas.openxmlformats.org/spreadsheetml/2006/main">
  <c r="G43" i="5" l="1"/>
  <c r="G47" i="5"/>
  <c r="I53" i="5" l="1"/>
  <c r="J53" i="5"/>
  <c r="K53" i="5"/>
  <c r="L53" i="5"/>
  <c r="M53" i="5"/>
  <c r="N53" i="5"/>
  <c r="O53" i="5"/>
  <c r="P53" i="5"/>
  <c r="Q53" i="5"/>
  <c r="R53" i="5"/>
  <c r="S53" i="5"/>
  <c r="H53" i="5"/>
  <c r="F53" i="5"/>
  <c r="F50" i="5"/>
  <c r="E592" i="5"/>
  <c r="F592" i="5" s="1"/>
  <c r="E591" i="5"/>
  <c r="F591" i="5" s="1"/>
  <c r="I591" i="5" s="1"/>
  <c r="L591" i="5" s="1"/>
  <c r="O591" i="5" s="1"/>
  <c r="R591" i="5" s="1"/>
  <c r="U591" i="5" s="1"/>
  <c r="H589" i="5"/>
  <c r="H590" i="5" s="1"/>
  <c r="I589" i="5" s="1"/>
  <c r="X580" i="5"/>
  <c r="Y580" i="5" s="1"/>
  <c r="Z580" i="5" s="1"/>
  <c r="AA580" i="5" s="1"/>
  <c r="W580" i="5"/>
  <c r="V580" i="5"/>
  <c r="U580" i="5"/>
  <c r="T580" i="5"/>
  <c r="S580" i="5"/>
  <c r="R580" i="5"/>
  <c r="X579" i="5"/>
  <c r="Y579" i="5" s="1"/>
  <c r="Z579" i="5" s="1"/>
  <c r="Q579" i="5"/>
  <c r="X578" i="5"/>
  <c r="Y578" i="5" s="1"/>
  <c r="P578" i="5"/>
  <c r="P493" i="5" s="1"/>
  <c r="X577" i="5"/>
  <c r="O577" i="5"/>
  <c r="P577" i="5" s="1"/>
  <c r="Q577" i="5" s="1"/>
  <c r="Q492" i="5" s="1"/>
  <c r="N576" i="5"/>
  <c r="M575" i="5"/>
  <c r="N575" i="5" s="1"/>
  <c r="L574" i="5"/>
  <c r="K573" i="5"/>
  <c r="L573" i="5" s="1"/>
  <c r="M573" i="5" s="1"/>
  <c r="N573" i="5" s="1"/>
  <c r="O573" i="5" s="1"/>
  <c r="J572" i="5"/>
  <c r="J487" i="5" s="1"/>
  <c r="I571" i="5"/>
  <c r="H570" i="5"/>
  <c r="G569" i="5"/>
  <c r="H569" i="5" s="1"/>
  <c r="I569" i="5" s="1"/>
  <c r="J569" i="5" s="1"/>
  <c r="F568" i="5"/>
  <c r="G568" i="5" s="1"/>
  <c r="G483" i="5" s="1"/>
  <c r="E567" i="5"/>
  <c r="F567" i="5" s="1"/>
  <c r="G567" i="5" s="1"/>
  <c r="H567" i="5" s="1"/>
  <c r="I567" i="5" s="1"/>
  <c r="J567" i="5" s="1"/>
  <c r="K567" i="5" s="1"/>
  <c r="L567" i="5" s="1"/>
  <c r="M567" i="5" s="1"/>
  <c r="N567" i="5" s="1"/>
  <c r="O567" i="5" s="1"/>
  <c r="O564" i="5" s="1"/>
  <c r="E566" i="5"/>
  <c r="J481" i="5" s="1"/>
  <c r="J480" i="5" s="1"/>
  <c r="J476" i="5" s="1"/>
  <c r="E562" i="5"/>
  <c r="F562" i="5" s="1"/>
  <c r="G562" i="5" s="1"/>
  <c r="H562" i="5" s="1"/>
  <c r="I562" i="5" s="1"/>
  <c r="J562" i="5" s="1"/>
  <c r="K562" i="5" s="1"/>
  <c r="L562" i="5" s="1"/>
  <c r="M562" i="5" s="1"/>
  <c r="N562" i="5" s="1"/>
  <c r="O562" i="5" s="1"/>
  <c r="P562" i="5" s="1"/>
  <c r="Q562" i="5" s="1"/>
  <c r="R562" i="5" s="1"/>
  <c r="S562" i="5" s="1"/>
  <c r="T562" i="5" s="1"/>
  <c r="U562" i="5" s="1"/>
  <c r="V562" i="5" s="1"/>
  <c r="W562" i="5" s="1"/>
  <c r="W544" i="5"/>
  <c r="W543" i="5" s="1"/>
  <c r="V544" i="5"/>
  <c r="V543" i="5" s="1"/>
  <c r="U544" i="5"/>
  <c r="U543" i="5" s="1"/>
  <c r="T544" i="5"/>
  <c r="S544" i="5"/>
  <c r="S543" i="5" s="1"/>
  <c r="R544" i="5"/>
  <c r="R543" i="5" s="1"/>
  <c r="Q544" i="5"/>
  <c r="Q543" i="5" s="1"/>
  <c r="P544" i="5"/>
  <c r="P543" i="5" s="1"/>
  <c r="O544" i="5"/>
  <c r="O543" i="5" s="1"/>
  <c r="N544" i="5"/>
  <c r="N543" i="5" s="1"/>
  <c r="M544" i="5"/>
  <c r="M543" i="5" s="1"/>
  <c r="L544" i="5"/>
  <c r="L543" i="5" s="1"/>
  <c r="K544" i="5"/>
  <c r="K543" i="5" s="1"/>
  <c r="J544" i="5"/>
  <c r="J543" i="5" s="1"/>
  <c r="I544" i="5"/>
  <c r="I543" i="5" s="1"/>
  <c r="H544" i="5"/>
  <c r="H543" i="5" s="1"/>
  <c r="G544" i="5"/>
  <c r="G543" i="5" s="1"/>
  <c r="F544" i="5"/>
  <c r="F543" i="5" s="1"/>
  <c r="E544" i="5"/>
  <c r="E543" i="5" s="1"/>
  <c r="T543" i="5"/>
  <c r="W517" i="5"/>
  <c r="W540" i="5" s="1"/>
  <c r="V517" i="5"/>
  <c r="U517" i="5"/>
  <c r="U540" i="5" s="1"/>
  <c r="T517" i="5"/>
  <c r="S517" i="5"/>
  <c r="R517" i="5"/>
  <c r="Q517" i="5"/>
  <c r="Q540" i="5" s="1"/>
  <c r="P517" i="5"/>
  <c r="O517" i="5"/>
  <c r="O540" i="5" s="1"/>
  <c r="N517" i="5"/>
  <c r="M517" i="5"/>
  <c r="M540" i="5" s="1"/>
  <c r="L517" i="5"/>
  <c r="K517" i="5"/>
  <c r="J517" i="5"/>
  <c r="I517" i="5"/>
  <c r="I540" i="5" s="1"/>
  <c r="H517" i="5"/>
  <c r="G517" i="5"/>
  <c r="G540" i="5" s="1"/>
  <c r="F517" i="5"/>
  <c r="E517" i="5"/>
  <c r="E533" i="5" s="1"/>
  <c r="E515" i="5"/>
  <c r="E513" i="5"/>
  <c r="F513" i="5" s="1"/>
  <c r="I513" i="5" s="1"/>
  <c r="L513" i="5" s="1"/>
  <c r="O513" i="5" s="1"/>
  <c r="R513" i="5" s="1"/>
  <c r="U513" i="5" s="1"/>
  <c r="E512" i="5"/>
  <c r="H512" i="5" s="1"/>
  <c r="K512" i="5" s="1"/>
  <c r="N512" i="5" s="1"/>
  <c r="Q512" i="5" s="1"/>
  <c r="T512" i="5" s="1"/>
  <c r="W512" i="5" s="1"/>
  <c r="G510" i="5"/>
  <c r="N503" i="5"/>
  <c r="I503" i="5"/>
  <c r="H503" i="5"/>
  <c r="G503" i="5"/>
  <c r="F503" i="5"/>
  <c r="O502" i="5"/>
  <c r="O503" i="5" s="1"/>
  <c r="J502" i="5"/>
  <c r="K502" i="5" s="1"/>
  <c r="E501" i="5"/>
  <c r="F501" i="5" s="1"/>
  <c r="G501" i="5" s="1"/>
  <c r="H501" i="5" s="1"/>
  <c r="I501" i="5" s="1"/>
  <c r="J501" i="5" s="1"/>
  <c r="K501" i="5" s="1"/>
  <c r="L501" i="5" s="1"/>
  <c r="M501" i="5" s="1"/>
  <c r="N501" i="5" s="1"/>
  <c r="O501" i="5" s="1"/>
  <c r="P501" i="5" s="1"/>
  <c r="Q501" i="5" s="1"/>
  <c r="R501" i="5" s="1"/>
  <c r="S501" i="5" s="1"/>
  <c r="T501" i="5" s="1"/>
  <c r="U501" i="5" s="1"/>
  <c r="V501" i="5" s="1"/>
  <c r="W501" i="5" s="1"/>
  <c r="P492" i="5"/>
  <c r="L489" i="5"/>
  <c r="F483" i="5"/>
  <c r="E475" i="5"/>
  <c r="F475" i="5" s="1"/>
  <c r="G475" i="5" s="1"/>
  <c r="H475" i="5" s="1"/>
  <c r="I475" i="5" s="1"/>
  <c r="J475" i="5" s="1"/>
  <c r="K475" i="5" s="1"/>
  <c r="L475" i="5" s="1"/>
  <c r="M475" i="5" s="1"/>
  <c r="N475" i="5" s="1"/>
  <c r="O475" i="5" s="1"/>
  <c r="P475" i="5" s="1"/>
  <c r="Q475" i="5" s="1"/>
  <c r="R475" i="5" s="1"/>
  <c r="S475" i="5" s="1"/>
  <c r="T475" i="5" s="1"/>
  <c r="U475" i="5" s="1"/>
  <c r="V475" i="5" s="1"/>
  <c r="W475" i="5" s="1"/>
  <c r="E474" i="5"/>
  <c r="F474" i="5" s="1"/>
  <c r="G474" i="5" s="1"/>
  <c r="H474" i="5" s="1"/>
  <c r="I474" i="5" s="1"/>
  <c r="J474" i="5" s="1"/>
  <c r="K474" i="5" s="1"/>
  <c r="L474" i="5" s="1"/>
  <c r="M474" i="5" s="1"/>
  <c r="N474" i="5" s="1"/>
  <c r="O474" i="5" s="1"/>
  <c r="P474" i="5" s="1"/>
  <c r="Q474" i="5" s="1"/>
  <c r="R474" i="5" s="1"/>
  <c r="S474" i="5" s="1"/>
  <c r="T474" i="5" s="1"/>
  <c r="U474" i="5" s="1"/>
  <c r="V474" i="5" s="1"/>
  <c r="W474" i="5" s="1"/>
  <c r="E473" i="5"/>
  <c r="F473" i="5" s="1"/>
  <c r="G473" i="5" s="1"/>
  <c r="H473" i="5" s="1"/>
  <c r="I473" i="5" s="1"/>
  <c r="J473" i="5" s="1"/>
  <c r="K473" i="5" s="1"/>
  <c r="L473" i="5" s="1"/>
  <c r="M473" i="5" s="1"/>
  <c r="N473" i="5" s="1"/>
  <c r="O473" i="5" s="1"/>
  <c r="P473" i="5" s="1"/>
  <c r="Q473" i="5" s="1"/>
  <c r="R473" i="5" s="1"/>
  <c r="S473" i="5" s="1"/>
  <c r="T473" i="5" s="1"/>
  <c r="U473" i="5" s="1"/>
  <c r="V473" i="5" s="1"/>
  <c r="W473" i="5" s="1"/>
  <c r="F469" i="5"/>
  <c r="G469" i="5" s="1"/>
  <c r="H469" i="5" s="1"/>
  <c r="I469" i="5" s="1"/>
  <c r="J469" i="5" s="1"/>
  <c r="E467" i="5"/>
  <c r="F467" i="5" s="1"/>
  <c r="G467" i="5" s="1"/>
  <c r="H467" i="5" s="1"/>
  <c r="I467" i="5" s="1"/>
  <c r="J467" i="5" s="1"/>
  <c r="K467" i="5" s="1"/>
  <c r="L467" i="5" s="1"/>
  <c r="M467" i="5" s="1"/>
  <c r="N467" i="5" s="1"/>
  <c r="O467" i="5" s="1"/>
  <c r="P467" i="5" s="1"/>
  <c r="Q467" i="5" s="1"/>
  <c r="R467" i="5" s="1"/>
  <c r="S467" i="5" s="1"/>
  <c r="T467" i="5" s="1"/>
  <c r="U467" i="5" s="1"/>
  <c r="V467" i="5" s="1"/>
  <c r="W467" i="5" s="1"/>
  <c r="E466" i="5"/>
  <c r="F466" i="5" s="1"/>
  <c r="G466" i="5" s="1"/>
  <c r="H466" i="5" s="1"/>
  <c r="I466" i="5" s="1"/>
  <c r="J466" i="5" s="1"/>
  <c r="K466" i="5" s="1"/>
  <c r="L466" i="5" s="1"/>
  <c r="M466" i="5" s="1"/>
  <c r="N466" i="5" s="1"/>
  <c r="O466" i="5" s="1"/>
  <c r="P466" i="5" s="1"/>
  <c r="Q466" i="5" s="1"/>
  <c r="R466" i="5" s="1"/>
  <c r="S466" i="5" s="1"/>
  <c r="T466" i="5" s="1"/>
  <c r="U466" i="5" s="1"/>
  <c r="V466" i="5" s="1"/>
  <c r="W466" i="5" s="1"/>
  <c r="E465" i="5"/>
  <c r="F465" i="5" s="1"/>
  <c r="G465" i="5" s="1"/>
  <c r="H465" i="5" s="1"/>
  <c r="I465" i="5" s="1"/>
  <c r="J465" i="5" s="1"/>
  <c r="K465" i="5" s="1"/>
  <c r="L465" i="5" s="1"/>
  <c r="M465" i="5" s="1"/>
  <c r="N465" i="5" s="1"/>
  <c r="O465" i="5" s="1"/>
  <c r="P465" i="5" s="1"/>
  <c r="Q465" i="5" s="1"/>
  <c r="R465" i="5" s="1"/>
  <c r="S465" i="5" s="1"/>
  <c r="T465" i="5" s="1"/>
  <c r="U465" i="5" s="1"/>
  <c r="V465" i="5" s="1"/>
  <c r="W465" i="5" s="1"/>
  <c r="F464" i="5"/>
  <c r="G464" i="5" s="1"/>
  <c r="H464" i="5" s="1"/>
  <c r="I464" i="5" s="1"/>
  <c r="J464" i="5" s="1"/>
  <c r="K464" i="5" s="1"/>
  <c r="L464" i="5" s="1"/>
  <c r="M464" i="5" s="1"/>
  <c r="N464" i="5" s="1"/>
  <c r="O464" i="5" s="1"/>
  <c r="P464" i="5" s="1"/>
  <c r="Q464" i="5" s="1"/>
  <c r="R464" i="5" s="1"/>
  <c r="S464" i="5" s="1"/>
  <c r="T464" i="5" s="1"/>
  <c r="U464" i="5" s="1"/>
  <c r="V464" i="5" s="1"/>
  <c r="W464" i="5" s="1"/>
  <c r="E463" i="5"/>
  <c r="F463" i="5" s="1"/>
  <c r="G463" i="5" s="1"/>
  <c r="H463" i="5" s="1"/>
  <c r="I463" i="5" s="1"/>
  <c r="J463" i="5" s="1"/>
  <c r="K463" i="5" s="1"/>
  <c r="L463" i="5" s="1"/>
  <c r="M463" i="5" s="1"/>
  <c r="N463" i="5" s="1"/>
  <c r="O463" i="5" s="1"/>
  <c r="P463" i="5" s="1"/>
  <c r="Q463" i="5" s="1"/>
  <c r="R463" i="5" s="1"/>
  <c r="S463" i="5" s="1"/>
  <c r="T463" i="5" s="1"/>
  <c r="U463" i="5" s="1"/>
  <c r="V463" i="5" s="1"/>
  <c r="W463" i="5" s="1"/>
  <c r="E462" i="5"/>
  <c r="F462" i="5" s="1"/>
  <c r="G462" i="5" s="1"/>
  <c r="H462" i="5" s="1"/>
  <c r="I462" i="5" s="1"/>
  <c r="J462" i="5" s="1"/>
  <c r="K462" i="5" s="1"/>
  <c r="L462" i="5" s="1"/>
  <c r="M462" i="5" s="1"/>
  <c r="N462" i="5" s="1"/>
  <c r="O462" i="5" s="1"/>
  <c r="P462" i="5" s="1"/>
  <c r="Q462" i="5" s="1"/>
  <c r="R462" i="5" s="1"/>
  <c r="S462" i="5" s="1"/>
  <c r="T462" i="5" s="1"/>
  <c r="U462" i="5" s="1"/>
  <c r="V462" i="5" s="1"/>
  <c r="W462" i="5" s="1"/>
  <c r="F461" i="5"/>
  <c r="G461" i="5" s="1"/>
  <c r="H461" i="5" s="1"/>
  <c r="I461" i="5" s="1"/>
  <c r="J461" i="5" s="1"/>
  <c r="K461" i="5" s="1"/>
  <c r="L461" i="5" s="1"/>
  <c r="M461" i="5" s="1"/>
  <c r="N461" i="5" s="1"/>
  <c r="O461" i="5" s="1"/>
  <c r="P461" i="5" s="1"/>
  <c r="Q461" i="5" s="1"/>
  <c r="R461" i="5" s="1"/>
  <c r="S461" i="5" s="1"/>
  <c r="T461" i="5" s="1"/>
  <c r="U461" i="5" s="1"/>
  <c r="V461" i="5" s="1"/>
  <c r="W461" i="5" s="1"/>
  <c r="E458" i="5"/>
  <c r="E457" i="5"/>
  <c r="E454" i="5"/>
  <c r="E453" i="5"/>
  <c r="E450" i="5"/>
  <c r="E449" i="5"/>
  <c r="E446" i="5"/>
  <c r="E445" i="5"/>
  <c r="E442" i="5"/>
  <c r="E441" i="5"/>
  <c r="E438" i="5"/>
  <c r="E437" i="5"/>
  <c r="E434" i="5"/>
  <c r="E433" i="5"/>
  <c r="E430" i="5"/>
  <c r="E429" i="5"/>
  <c r="E426" i="5"/>
  <c r="E425" i="5"/>
  <c r="E422" i="5"/>
  <c r="E421" i="5"/>
  <c r="E418" i="5"/>
  <c r="E417" i="5"/>
  <c r="E414" i="5"/>
  <c r="E413" i="5"/>
  <c r="E410" i="5"/>
  <c r="E409" i="5"/>
  <c r="E406" i="5"/>
  <c r="E405" i="5"/>
  <c r="E402" i="5"/>
  <c r="E401" i="5"/>
  <c r="N399" i="5"/>
  <c r="M399" i="5"/>
  <c r="L399" i="5"/>
  <c r="K399" i="5"/>
  <c r="J399" i="5"/>
  <c r="I399" i="5"/>
  <c r="H399" i="5"/>
  <c r="G399" i="5"/>
  <c r="F399" i="5"/>
  <c r="F396" i="5"/>
  <c r="F397" i="5" s="1"/>
  <c r="E395" i="5"/>
  <c r="F395" i="5" s="1"/>
  <c r="F394" i="5"/>
  <c r="G394" i="5" s="1"/>
  <c r="E392" i="5"/>
  <c r="F392" i="5" s="1"/>
  <c r="G392" i="5" s="1"/>
  <c r="H392" i="5" s="1"/>
  <c r="I392" i="5" s="1"/>
  <c r="J392" i="5" s="1"/>
  <c r="K392" i="5" s="1"/>
  <c r="L392" i="5" s="1"/>
  <c r="M392" i="5" s="1"/>
  <c r="N392" i="5" s="1"/>
  <c r="O392" i="5" s="1"/>
  <c r="P392" i="5" s="1"/>
  <c r="Q392" i="5" s="1"/>
  <c r="R392" i="5" s="1"/>
  <c r="S392" i="5" s="1"/>
  <c r="T392" i="5" s="1"/>
  <c r="U392" i="5" s="1"/>
  <c r="V392" i="5" s="1"/>
  <c r="W392" i="5" s="1"/>
  <c r="F391" i="5"/>
  <c r="G391" i="5" s="1"/>
  <c r="H391" i="5" s="1"/>
  <c r="I391" i="5" s="1"/>
  <c r="J391" i="5" s="1"/>
  <c r="K391" i="5" s="1"/>
  <c r="L391" i="5" s="1"/>
  <c r="M391" i="5" s="1"/>
  <c r="N391" i="5" s="1"/>
  <c r="O391" i="5" s="1"/>
  <c r="P391" i="5" s="1"/>
  <c r="Q391" i="5" s="1"/>
  <c r="R391" i="5" s="1"/>
  <c r="S391" i="5" s="1"/>
  <c r="T391" i="5" s="1"/>
  <c r="U391" i="5" s="1"/>
  <c r="V391" i="5" s="1"/>
  <c r="W391" i="5" s="1"/>
  <c r="E390" i="5"/>
  <c r="E388" i="5"/>
  <c r="E386" i="5" s="1"/>
  <c r="F387" i="5"/>
  <c r="B364" i="5"/>
  <c r="W363" i="5"/>
  <c r="W508" i="5" s="1"/>
  <c r="W586" i="5" s="1"/>
  <c r="V363" i="5"/>
  <c r="V508" i="5" s="1"/>
  <c r="V586" i="5" s="1"/>
  <c r="U363" i="5"/>
  <c r="U508" i="5" s="1"/>
  <c r="U586" i="5" s="1"/>
  <c r="T363" i="5"/>
  <c r="T508" i="5" s="1"/>
  <c r="T586" i="5" s="1"/>
  <c r="S363" i="5"/>
  <c r="S508" i="5" s="1"/>
  <c r="S586" i="5" s="1"/>
  <c r="R363" i="5"/>
  <c r="R508" i="5" s="1"/>
  <c r="R586" i="5" s="1"/>
  <c r="Q363" i="5"/>
  <c r="Q508" i="5" s="1"/>
  <c r="Q586" i="5" s="1"/>
  <c r="P363" i="5"/>
  <c r="P508" i="5" s="1"/>
  <c r="P586" i="5" s="1"/>
  <c r="O363" i="5"/>
  <c r="O508" i="5" s="1"/>
  <c r="O586" i="5" s="1"/>
  <c r="N363" i="5"/>
  <c r="N508" i="5" s="1"/>
  <c r="N586" i="5" s="1"/>
  <c r="M363" i="5"/>
  <c r="M508" i="5" s="1"/>
  <c r="M586" i="5" s="1"/>
  <c r="L363" i="5"/>
  <c r="L508" i="5" s="1"/>
  <c r="L586" i="5" s="1"/>
  <c r="K363" i="5"/>
  <c r="K508" i="5" s="1"/>
  <c r="K586" i="5" s="1"/>
  <c r="J363" i="5"/>
  <c r="J508" i="5" s="1"/>
  <c r="J586" i="5" s="1"/>
  <c r="I363" i="5"/>
  <c r="I508" i="5" s="1"/>
  <c r="I586" i="5" s="1"/>
  <c r="H363" i="5"/>
  <c r="H508" i="5" s="1"/>
  <c r="H586" i="5" s="1"/>
  <c r="G363" i="5"/>
  <c r="G508" i="5" s="1"/>
  <c r="G586" i="5" s="1"/>
  <c r="F363" i="5"/>
  <c r="F508" i="5" s="1"/>
  <c r="F586" i="5" s="1"/>
  <c r="E363" i="5"/>
  <c r="F362" i="5"/>
  <c r="E358" i="5"/>
  <c r="F358" i="5" s="1"/>
  <c r="G358" i="5" s="1"/>
  <c r="H358" i="5" s="1"/>
  <c r="I358" i="5" s="1"/>
  <c r="J358" i="5" s="1"/>
  <c r="K358" i="5" s="1"/>
  <c r="L358" i="5" s="1"/>
  <c r="M358" i="5" s="1"/>
  <c r="N358" i="5" s="1"/>
  <c r="O358" i="5" s="1"/>
  <c r="P358" i="5" s="1"/>
  <c r="Q358" i="5" s="1"/>
  <c r="R358" i="5" s="1"/>
  <c r="S358" i="5" s="1"/>
  <c r="T358" i="5" s="1"/>
  <c r="U358" i="5" s="1"/>
  <c r="V358" i="5" s="1"/>
  <c r="W358" i="5" s="1"/>
  <c r="E357" i="5"/>
  <c r="F357" i="5" s="1"/>
  <c r="G357" i="5" s="1"/>
  <c r="H357" i="5" s="1"/>
  <c r="I357" i="5" s="1"/>
  <c r="J357" i="5" s="1"/>
  <c r="K357" i="5" s="1"/>
  <c r="F352" i="5"/>
  <c r="W350" i="5"/>
  <c r="V350" i="5"/>
  <c r="U350" i="5"/>
  <c r="T350" i="5"/>
  <c r="S350" i="5"/>
  <c r="R350" i="5"/>
  <c r="Q350" i="5"/>
  <c r="P350" i="5"/>
  <c r="O350" i="5"/>
  <c r="N350" i="5"/>
  <c r="M350" i="5"/>
  <c r="L350" i="5"/>
  <c r="K350" i="5"/>
  <c r="J350" i="5"/>
  <c r="I350" i="5"/>
  <c r="H350" i="5"/>
  <c r="G350" i="5"/>
  <c r="F350" i="5"/>
  <c r="E350" i="5"/>
  <c r="B350" i="5"/>
  <c r="W349" i="5"/>
  <c r="V349" i="5"/>
  <c r="U349" i="5"/>
  <c r="T349" i="5"/>
  <c r="S349" i="5"/>
  <c r="R349" i="5"/>
  <c r="Q349" i="5"/>
  <c r="P349" i="5"/>
  <c r="O349" i="5"/>
  <c r="N349" i="5"/>
  <c r="M349" i="5"/>
  <c r="L349" i="5"/>
  <c r="K349" i="5"/>
  <c r="J349" i="5"/>
  <c r="I349" i="5"/>
  <c r="H349" i="5"/>
  <c r="G349" i="5"/>
  <c r="F349" i="5"/>
  <c r="E349" i="5"/>
  <c r="B349" i="5"/>
  <c r="W348" i="5"/>
  <c r="V348" i="5"/>
  <c r="U348" i="5"/>
  <c r="T348" i="5"/>
  <c r="S348" i="5"/>
  <c r="R348" i="5"/>
  <c r="Q348" i="5"/>
  <c r="P348" i="5"/>
  <c r="O348" i="5"/>
  <c r="N348" i="5"/>
  <c r="M348" i="5"/>
  <c r="L348" i="5"/>
  <c r="K348" i="5"/>
  <c r="J348" i="5"/>
  <c r="I348" i="5"/>
  <c r="H348" i="5"/>
  <c r="G348" i="5"/>
  <c r="F348" i="5"/>
  <c r="E348" i="5"/>
  <c r="B348" i="5"/>
  <c r="W347" i="5"/>
  <c r="V347" i="5"/>
  <c r="U347" i="5"/>
  <c r="T347" i="5"/>
  <c r="S347" i="5"/>
  <c r="R347" i="5"/>
  <c r="Q347" i="5"/>
  <c r="P347" i="5"/>
  <c r="O347" i="5"/>
  <c r="N347" i="5"/>
  <c r="M347" i="5"/>
  <c r="L347" i="5"/>
  <c r="K347" i="5"/>
  <c r="J347" i="5"/>
  <c r="I347" i="5"/>
  <c r="H347" i="5"/>
  <c r="G347" i="5"/>
  <c r="F347" i="5"/>
  <c r="E347" i="5"/>
  <c r="B347" i="5"/>
  <c r="W346" i="5"/>
  <c r="V346" i="5"/>
  <c r="U346" i="5"/>
  <c r="T346" i="5"/>
  <c r="S346" i="5"/>
  <c r="R346" i="5"/>
  <c r="Q346" i="5"/>
  <c r="P346" i="5"/>
  <c r="O346" i="5"/>
  <c r="N346" i="5"/>
  <c r="M346" i="5"/>
  <c r="L346" i="5"/>
  <c r="K346" i="5"/>
  <c r="J346" i="5"/>
  <c r="I346" i="5"/>
  <c r="H346" i="5"/>
  <c r="G346" i="5"/>
  <c r="F346" i="5"/>
  <c r="E346" i="5"/>
  <c r="B346" i="5"/>
  <c r="W345" i="5"/>
  <c r="V345" i="5"/>
  <c r="U345" i="5"/>
  <c r="T345" i="5"/>
  <c r="S345" i="5"/>
  <c r="R345" i="5"/>
  <c r="Q345" i="5"/>
  <c r="P345" i="5"/>
  <c r="O345" i="5"/>
  <c r="N345" i="5"/>
  <c r="M345" i="5"/>
  <c r="L345" i="5"/>
  <c r="K345" i="5"/>
  <c r="J345" i="5"/>
  <c r="I345" i="5"/>
  <c r="H345" i="5"/>
  <c r="G345" i="5"/>
  <c r="F345" i="5"/>
  <c r="E345" i="5"/>
  <c r="B345" i="5"/>
  <c r="W344" i="5"/>
  <c r="V344" i="5"/>
  <c r="U344" i="5"/>
  <c r="T344" i="5"/>
  <c r="S344" i="5"/>
  <c r="R344" i="5"/>
  <c r="Q344" i="5"/>
  <c r="P344" i="5"/>
  <c r="O344" i="5"/>
  <c r="N344" i="5"/>
  <c r="M344" i="5"/>
  <c r="L344" i="5"/>
  <c r="K344" i="5"/>
  <c r="J344" i="5"/>
  <c r="I344" i="5"/>
  <c r="H344" i="5"/>
  <c r="G344" i="5"/>
  <c r="F344" i="5"/>
  <c r="E344" i="5"/>
  <c r="B344" i="5"/>
  <c r="W343" i="5"/>
  <c r="V343" i="5"/>
  <c r="U343" i="5"/>
  <c r="T343" i="5"/>
  <c r="S343" i="5"/>
  <c r="R343" i="5"/>
  <c r="Q343" i="5"/>
  <c r="P343" i="5"/>
  <c r="O343" i="5"/>
  <c r="N343" i="5"/>
  <c r="M343" i="5"/>
  <c r="L343" i="5"/>
  <c r="K343" i="5"/>
  <c r="J343" i="5"/>
  <c r="I343" i="5"/>
  <c r="H343" i="5"/>
  <c r="G343" i="5"/>
  <c r="F343" i="5"/>
  <c r="E343" i="5"/>
  <c r="B343" i="5"/>
  <c r="W342" i="5"/>
  <c r="V342" i="5"/>
  <c r="U342" i="5"/>
  <c r="T342" i="5"/>
  <c r="S342" i="5"/>
  <c r="R342" i="5"/>
  <c r="Q342" i="5"/>
  <c r="P342" i="5"/>
  <c r="O342" i="5"/>
  <c r="N342" i="5"/>
  <c r="M342" i="5"/>
  <c r="L342" i="5"/>
  <c r="K342" i="5"/>
  <c r="J342" i="5"/>
  <c r="I342" i="5"/>
  <c r="H342" i="5"/>
  <c r="G342" i="5"/>
  <c r="F342" i="5"/>
  <c r="E342" i="5"/>
  <c r="B342" i="5"/>
  <c r="W341" i="5"/>
  <c r="V341" i="5"/>
  <c r="U341" i="5"/>
  <c r="T341" i="5"/>
  <c r="S341" i="5"/>
  <c r="R341" i="5"/>
  <c r="Q341" i="5"/>
  <c r="P341" i="5"/>
  <c r="O341" i="5"/>
  <c r="N341" i="5"/>
  <c r="M341" i="5"/>
  <c r="L341" i="5"/>
  <c r="K341" i="5"/>
  <c r="J341" i="5"/>
  <c r="I341" i="5"/>
  <c r="H341" i="5"/>
  <c r="G341" i="5"/>
  <c r="F341" i="5"/>
  <c r="E341" i="5"/>
  <c r="B341" i="5"/>
  <c r="W340" i="5"/>
  <c r="V340" i="5"/>
  <c r="U340" i="5"/>
  <c r="T340" i="5"/>
  <c r="S340" i="5"/>
  <c r="R340" i="5"/>
  <c r="Q340" i="5"/>
  <c r="P340" i="5"/>
  <c r="O340" i="5"/>
  <c r="N340" i="5"/>
  <c r="M340" i="5"/>
  <c r="L340" i="5"/>
  <c r="K340" i="5"/>
  <c r="J340" i="5"/>
  <c r="I340" i="5"/>
  <c r="H340" i="5"/>
  <c r="G340" i="5"/>
  <c r="F340" i="5"/>
  <c r="E340" i="5"/>
  <c r="B340" i="5"/>
  <c r="W339" i="5"/>
  <c r="V339" i="5"/>
  <c r="U339" i="5"/>
  <c r="T339" i="5"/>
  <c r="S339" i="5"/>
  <c r="R339" i="5"/>
  <c r="Q339" i="5"/>
  <c r="P339" i="5"/>
  <c r="O339" i="5"/>
  <c r="N339" i="5"/>
  <c r="M339" i="5"/>
  <c r="L339" i="5"/>
  <c r="K339" i="5"/>
  <c r="J339" i="5"/>
  <c r="I339" i="5"/>
  <c r="H339" i="5"/>
  <c r="G339" i="5"/>
  <c r="F339" i="5"/>
  <c r="E339" i="5"/>
  <c r="B339" i="5"/>
  <c r="W338" i="5"/>
  <c r="V338" i="5"/>
  <c r="U338" i="5"/>
  <c r="T338" i="5"/>
  <c r="S338" i="5"/>
  <c r="R338" i="5"/>
  <c r="Q338" i="5"/>
  <c r="P338" i="5"/>
  <c r="O338" i="5"/>
  <c r="N338" i="5"/>
  <c r="M338" i="5"/>
  <c r="L338" i="5"/>
  <c r="K338" i="5"/>
  <c r="J338" i="5"/>
  <c r="I338" i="5"/>
  <c r="H338" i="5"/>
  <c r="G338" i="5"/>
  <c r="F338" i="5"/>
  <c r="E338" i="5"/>
  <c r="B338" i="5"/>
  <c r="W337" i="5"/>
  <c r="V337" i="5"/>
  <c r="U337" i="5"/>
  <c r="T337" i="5"/>
  <c r="S337" i="5"/>
  <c r="R337" i="5"/>
  <c r="Q337" i="5"/>
  <c r="P337" i="5"/>
  <c r="O337" i="5"/>
  <c r="N337" i="5"/>
  <c r="M337" i="5"/>
  <c r="L337" i="5"/>
  <c r="K337" i="5"/>
  <c r="J337" i="5"/>
  <c r="I337" i="5"/>
  <c r="H337" i="5"/>
  <c r="G337" i="5"/>
  <c r="B337" i="5"/>
  <c r="W336" i="5"/>
  <c r="V336" i="5"/>
  <c r="U336" i="5"/>
  <c r="T336" i="5"/>
  <c r="S336" i="5"/>
  <c r="R336" i="5"/>
  <c r="Q336" i="5"/>
  <c r="P336" i="5"/>
  <c r="O336" i="5"/>
  <c r="N336" i="5"/>
  <c r="M336" i="5"/>
  <c r="L336" i="5"/>
  <c r="K336" i="5"/>
  <c r="J336" i="5"/>
  <c r="I336" i="5"/>
  <c r="H336" i="5"/>
  <c r="G336" i="5"/>
  <c r="F336" i="5"/>
  <c r="E336" i="5"/>
  <c r="B336" i="5"/>
  <c r="W335" i="5"/>
  <c r="V335" i="5"/>
  <c r="U335" i="5"/>
  <c r="T335" i="5"/>
  <c r="S335" i="5"/>
  <c r="R335" i="5"/>
  <c r="Q335" i="5"/>
  <c r="P335" i="5"/>
  <c r="O335" i="5"/>
  <c r="N335" i="5"/>
  <c r="M335" i="5"/>
  <c r="L335" i="5"/>
  <c r="K335" i="5"/>
  <c r="J335" i="5"/>
  <c r="I335" i="5"/>
  <c r="H335" i="5"/>
  <c r="G335" i="5"/>
  <c r="F335" i="5"/>
  <c r="E335" i="5"/>
  <c r="W334" i="5"/>
  <c r="V334" i="5"/>
  <c r="U334" i="5"/>
  <c r="T334" i="5"/>
  <c r="S334" i="5"/>
  <c r="R334" i="5"/>
  <c r="Q334" i="5"/>
  <c r="P334" i="5"/>
  <c r="O334" i="5"/>
  <c r="N334" i="5"/>
  <c r="M334" i="5"/>
  <c r="L334" i="5"/>
  <c r="K334" i="5"/>
  <c r="J334" i="5"/>
  <c r="I334" i="5"/>
  <c r="H334" i="5"/>
  <c r="G334" i="5"/>
  <c r="F334" i="5"/>
  <c r="E334" i="5"/>
  <c r="B334" i="5"/>
  <c r="W333" i="5"/>
  <c r="V333" i="5"/>
  <c r="U333" i="5"/>
  <c r="T333" i="5"/>
  <c r="S333" i="5"/>
  <c r="R333" i="5"/>
  <c r="Q333" i="5"/>
  <c r="P333" i="5"/>
  <c r="O333" i="5"/>
  <c r="N333" i="5"/>
  <c r="M333" i="5"/>
  <c r="L333" i="5"/>
  <c r="K333" i="5"/>
  <c r="J333" i="5"/>
  <c r="I333" i="5"/>
  <c r="H333" i="5"/>
  <c r="G333" i="5"/>
  <c r="F333" i="5"/>
  <c r="E333" i="5"/>
  <c r="B333" i="5"/>
  <c r="W332" i="5"/>
  <c r="V332" i="5"/>
  <c r="U332" i="5"/>
  <c r="T332" i="5"/>
  <c r="S332" i="5"/>
  <c r="R332" i="5"/>
  <c r="Q332" i="5"/>
  <c r="P332" i="5"/>
  <c r="O332" i="5"/>
  <c r="N332" i="5"/>
  <c r="M332" i="5"/>
  <c r="L332" i="5"/>
  <c r="K332" i="5"/>
  <c r="J332" i="5"/>
  <c r="I332" i="5"/>
  <c r="H332" i="5"/>
  <c r="G332" i="5"/>
  <c r="F332" i="5"/>
  <c r="E332" i="5"/>
  <c r="B332" i="5"/>
  <c r="W331" i="5"/>
  <c r="V331" i="5"/>
  <c r="U331" i="5"/>
  <c r="T331" i="5"/>
  <c r="S331" i="5"/>
  <c r="R331" i="5"/>
  <c r="Q331" i="5"/>
  <c r="P331" i="5"/>
  <c r="O331" i="5"/>
  <c r="N331" i="5"/>
  <c r="M331" i="5"/>
  <c r="L331" i="5"/>
  <c r="K331" i="5"/>
  <c r="J331" i="5"/>
  <c r="I331" i="5"/>
  <c r="H331" i="5"/>
  <c r="G331" i="5"/>
  <c r="F331" i="5"/>
  <c r="E331" i="5"/>
  <c r="B331" i="5"/>
  <c r="W330" i="5"/>
  <c r="V330" i="5"/>
  <c r="U330" i="5"/>
  <c r="T330" i="5"/>
  <c r="S330" i="5"/>
  <c r="R330" i="5"/>
  <c r="Q330" i="5"/>
  <c r="P330" i="5"/>
  <c r="O330" i="5"/>
  <c r="N330" i="5"/>
  <c r="M330" i="5"/>
  <c r="L330" i="5"/>
  <c r="K330" i="5"/>
  <c r="J330" i="5"/>
  <c r="I330" i="5"/>
  <c r="H330" i="5"/>
  <c r="G330" i="5"/>
  <c r="F330" i="5"/>
  <c r="E330" i="5"/>
  <c r="B330" i="5"/>
  <c r="W329" i="5"/>
  <c r="V329" i="5"/>
  <c r="U329" i="5"/>
  <c r="T329" i="5"/>
  <c r="S329" i="5"/>
  <c r="R329" i="5"/>
  <c r="Q329" i="5"/>
  <c r="P329" i="5"/>
  <c r="O329" i="5"/>
  <c r="N329" i="5"/>
  <c r="M329" i="5"/>
  <c r="L329" i="5"/>
  <c r="K329" i="5"/>
  <c r="J329" i="5"/>
  <c r="I329" i="5"/>
  <c r="H329" i="5"/>
  <c r="G329" i="5"/>
  <c r="G328" i="5" s="1"/>
  <c r="F329" i="5"/>
  <c r="F328" i="5" s="1"/>
  <c r="E329" i="5"/>
  <c r="E328" i="5" s="1"/>
  <c r="E352" i="5" s="1"/>
  <c r="B329" i="5"/>
  <c r="W328" i="5"/>
  <c r="V328" i="5"/>
  <c r="U328" i="5"/>
  <c r="T328" i="5"/>
  <c r="S328" i="5"/>
  <c r="R328" i="5"/>
  <c r="M328" i="5"/>
  <c r="H328" i="5"/>
  <c r="I328" i="5" s="1"/>
  <c r="W327" i="5"/>
  <c r="V327" i="5"/>
  <c r="U327" i="5"/>
  <c r="T327" i="5"/>
  <c r="S327" i="5"/>
  <c r="R327" i="5"/>
  <c r="Q327" i="5"/>
  <c r="P327" i="5"/>
  <c r="O327" i="5"/>
  <c r="N327" i="5"/>
  <c r="M327" i="5"/>
  <c r="L327" i="5"/>
  <c r="K327" i="5"/>
  <c r="J327" i="5"/>
  <c r="I327" i="5"/>
  <c r="H327" i="5"/>
  <c r="G327" i="5"/>
  <c r="F327" i="5"/>
  <c r="E327" i="5"/>
  <c r="B327" i="5"/>
  <c r="W326" i="5"/>
  <c r="V326" i="5"/>
  <c r="U326" i="5"/>
  <c r="T326" i="5"/>
  <c r="S326" i="5"/>
  <c r="R326" i="5"/>
  <c r="Q326" i="5"/>
  <c r="P326" i="5"/>
  <c r="O326" i="5"/>
  <c r="N326" i="5"/>
  <c r="M326" i="5"/>
  <c r="L326" i="5"/>
  <c r="K326" i="5"/>
  <c r="J326" i="5"/>
  <c r="I326" i="5"/>
  <c r="H326" i="5"/>
  <c r="G326" i="5"/>
  <c r="F326" i="5"/>
  <c r="E326" i="5"/>
  <c r="B326" i="5"/>
  <c r="W325" i="5"/>
  <c r="V325" i="5"/>
  <c r="U325" i="5"/>
  <c r="T325" i="5"/>
  <c r="S325" i="5"/>
  <c r="R325" i="5"/>
  <c r="Q325" i="5"/>
  <c r="P325" i="5"/>
  <c r="O325" i="5"/>
  <c r="N325" i="5"/>
  <c r="M325" i="5"/>
  <c r="L325" i="5"/>
  <c r="K325" i="5"/>
  <c r="J325" i="5"/>
  <c r="I325" i="5"/>
  <c r="H325" i="5"/>
  <c r="G325" i="5"/>
  <c r="F325" i="5"/>
  <c r="E325" i="5"/>
  <c r="B325" i="5"/>
  <c r="W324" i="5"/>
  <c r="V324" i="5"/>
  <c r="U324" i="5"/>
  <c r="T324" i="5"/>
  <c r="S324" i="5"/>
  <c r="R324" i="5"/>
  <c r="Q324" i="5"/>
  <c r="P324" i="5"/>
  <c r="O324" i="5"/>
  <c r="N324" i="5"/>
  <c r="M324" i="5"/>
  <c r="L324" i="5"/>
  <c r="K324" i="5"/>
  <c r="J324" i="5"/>
  <c r="I324" i="5"/>
  <c r="H324" i="5"/>
  <c r="G324" i="5"/>
  <c r="F324" i="5"/>
  <c r="E324" i="5"/>
  <c r="B324" i="5"/>
  <c r="W323" i="5"/>
  <c r="V323" i="5"/>
  <c r="U323" i="5"/>
  <c r="T323" i="5"/>
  <c r="S323" i="5"/>
  <c r="R323" i="5"/>
  <c r="Q323" i="5"/>
  <c r="P323" i="5"/>
  <c r="O323" i="5"/>
  <c r="N323" i="5"/>
  <c r="M323" i="5"/>
  <c r="L323" i="5"/>
  <c r="K323" i="5"/>
  <c r="J323" i="5"/>
  <c r="I323" i="5"/>
  <c r="H323" i="5"/>
  <c r="G323" i="5"/>
  <c r="F323" i="5"/>
  <c r="E323" i="5"/>
  <c r="B323" i="5"/>
  <c r="W322" i="5"/>
  <c r="V322" i="5"/>
  <c r="U322" i="5"/>
  <c r="T322" i="5"/>
  <c r="S322" i="5"/>
  <c r="R322" i="5"/>
  <c r="Q322" i="5"/>
  <c r="P322" i="5"/>
  <c r="O322" i="5"/>
  <c r="N322" i="5"/>
  <c r="M322" i="5"/>
  <c r="L322" i="5"/>
  <c r="K322" i="5"/>
  <c r="J322" i="5"/>
  <c r="I322" i="5"/>
  <c r="H322" i="5"/>
  <c r="G322" i="5"/>
  <c r="F322" i="5"/>
  <c r="E322" i="5"/>
  <c r="B322" i="5"/>
  <c r="W321" i="5"/>
  <c r="V321" i="5"/>
  <c r="U321" i="5"/>
  <c r="T321" i="5"/>
  <c r="S321" i="5"/>
  <c r="R321" i="5"/>
  <c r="Q321" i="5"/>
  <c r="P321" i="5"/>
  <c r="O321" i="5"/>
  <c r="N321" i="5"/>
  <c r="M321" i="5"/>
  <c r="L321" i="5"/>
  <c r="K321" i="5"/>
  <c r="J321" i="5"/>
  <c r="I321" i="5"/>
  <c r="H321" i="5"/>
  <c r="G321" i="5"/>
  <c r="F321" i="5"/>
  <c r="E321" i="5"/>
  <c r="B321" i="5"/>
  <c r="W320" i="5"/>
  <c r="V320" i="5"/>
  <c r="U320" i="5"/>
  <c r="T320" i="5"/>
  <c r="S320" i="5"/>
  <c r="R320" i="5"/>
  <c r="Q320" i="5"/>
  <c r="P320" i="5"/>
  <c r="O320" i="5"/>
  <c r="N320" i="5"/>
  <c r="M320" i="5"/>
  <c r="L320" i="5"/>
  <c r="K320" i="5"/>
  <c r="J320" i="5"/>
  <c r="I320" i="5"/>
  <c r="H320" i="5"/>
  <c r="G320" i="5"/>
  <c r="F320" i="5"/>
  <c r="E320" i="5"/>
  <c r="B320" i="5"/>
  <c r="W319" i="5"/>
  <c r="V319" i="5"/>
  <c r="U319" i="5"/>
  <c r="T319" i="5"/>
  <c r="S319" i="5"/>
  <c r="R319" i="5"/>
  <c r="Q319" i="5"/>
  <c r="P319" i="5"/>
  <c r="O319" i="5"/>
  <c r="N319" i="5"/>
  <c r="M319" i="5"/>
  <c r="L319" i="5"/>
  <c r="K319" i="5"/>
  <c r="J319" i="5"/>
  <c r="I319" i="5"/>
  <c r="H319" i="5"/>
  <c r="G319" i="5"/>
  <c r="F319" i="5"/>
  <c r="E319" i="5"/>
  <c r="B319" i="5"/>
  <c r="B318" i="5"/>
  <c r="B317" i="5"/>
  <c r="B316" i="5"/>
  <c r="B315" i="5"/>
  <c r="B314" i="5"/>
  <c r="W313" i="5"/>
  <c r="V313" i="5"/>
  <c r="U313" i="5"/>
  <c r="T313" i="5"/>
  <c r="S313" i="5"/>
  <c r="R313" i="5"/>
  <c r="Q313" i="5"/>
  <c r="P313" i="5"/>
  <c r="O313" i="5"/>
  <c r="N313" i="5"/>
  <c r="M313" i="5"/>
  <c r="L313" i="5"/>
  <c r="K313" i="5"/>
  <c r="J313" i="5"/>
  <c r="I313" i="5"/>
  <c r="H313" i="5"/>
  <c r="G313" i="5"/>
  <c r="F313" i="5"/>
  <c r="E313" i="5"/>
  <c r="B313" i="5"/>
  <c r="W311" i="5"/>
  <c r="V311" i="5"/>
  <c r="U311" i="5"/>
  <c r="T311" i="5"/>
  <c r="S311" i="5"/>
  <c r="R311" i="5"/>
  <c r="Q311" i="5"/>
  <c r="P311" i="5"/>
  <c r="O311" i="5"/>
  <c r="N311" i="5"/>
  <c r="M311" i="5"/>
  <c r="L311" i="5"/>
  <c r="K311" i="5"/>
  <c r="J311" i="5"/>
  <c r="I311" i="5"/>
  <c r="H311" i="5"/>
  <c r="G311" i="5"/>
  <c r="F311" i="5"/>
  <c r="E311" i="5"/>
  <c r="B311" i="5"/>
  <c r="W310" i="5"/>
  <c r="V310" i="5"/>
  <c r="U310" i="5"/>
  <c r="T310" i="5"/>
  <c r="S310" i="5"/>
  <c r="R310" i="5"/>
  <c r="Q310" i="5"/>
  <c r="P310" i="5"/>
  <c r="O310" i="5"/>
  <c r="N310" i="5"/>
  <c r="M310" i="5"/>
  <c r="L310" i="5"/>
  <c r="K310" i="5"/>
  <c r="J310" i="5"/>
  <c r="I310" i="5"/>
  <c r="H310" i="5"/>
  <c r="G310" i="5"/>
  <c r="F310" i="5"/>
  <c r="E310" i="5"/>
  <c r="B310" i="5"/>
  <c r="W309" i="5"/>
  <c r="V309" i="5"/>
  <c r="U309" i="5"/>
  <c r="T309" i="5"/>
  <c r="S309" i="5"/>
  <c r="R309" i="5"/>
  <c r="Q309" i="5"/>
  <c r="P309" i="5"/>
  <c r="O309" i="5"/>
  <c r="N309" i="5"/>
  <c r="M309" i="5"/>
  <c r="L309" i="5"/>
  <c r="K309" i="5"/>
  <c r="J309" i="5"/>
  <c r="I309" i="5"/>
  <c r="H309" i="5"/>
  <c r="G309" i="5"/>
  <c r="F309" i="5"/>
  <c r="E309" i="5"/>
  <c r="B309" i="5"/>
  <c r="W308" i="5"/>
  <c r="V308" i="5"/>
  <c r="U308" i="5"/>
  <c r="T308" i="5"/>
  <c r="S308" i="5"/>
  <c r="R308" i="5"/>
  <c r="Q308" i="5"/>
  <c r="P308" i="5"/>
  <c r="O308" i="5"/>
  <c r="N308" i="5"/>
  <c r="M308" i="5"/>
  <c r="L308" i="5"/>
  <c r="K308" i="5"/>
  <c r="J308" i="5"/>
  <c r="I308" i="5"/>
  <c r="H308" i="5"/>
  <c r="G308" i="5"/>
  <c r="F308" i="5"/>
  <c r="E308" i="5"/>
  <c r="B308" i="5"/>
  <c r="W307" i="5"/>
  <c r="V307" i="5"/>
  <c r="U307" i="5"/>
  <c r="T307" i="5"/>
  <c r="S307" i="5"/>
  <c r="R307" i="5"/>
  <c r="Q307" i="5"/>
  <c r="P307" i="5"/>
  <c r="O307" i="5"/>
  <c r="N307" i="5"/>
  <c r="M307" i="5"/>
  <c r="L307" i="5"/>
  <c r="K307" i="5"/>
  <c r="J307" i="5"/>
  <c r="I307" i="5"/>
  <c r="H307" i="5"/>
  <c r="G307" i="5"/>
  <c r="F307" i="5"/>
  <c r="E307" i="5"/>
  <c r="B307" i="5"/>
  <c r="W306" i="5"/>
  <c r="V306" i="5"/>
  <c r="U306" i="5"/>
  <c r="T306" i="5"/>
  <c r="S306" i="5"/>
  <c r="R306" i="5"/>
  <c r="Q306" i="5"/>
  <c r="P306" i="5"/>
  <c r="O306" i="5"/>
  <c r="N306" i="5"/>
  <c r="M306" i="5"/>
  <c r="L306" i="5"/>
  <c r="K306" i="5"/>
  <c r="J306" i="5"/>
  <c r="I306" i="5"/>
  <c r="H306" i="5"/>
  <c r="G306" i="5"/>
  <c r="G305" i="5" s="1"/>
  <c r="G356" i="5" s="1"/>
  <c r="G354" i="5" s="1"/>
  <c r="F306" i="5"/>
  <c r="F305" i="5" s="1"/>
  <c r="F356" i="5" s="1"/>
  <c r="F354" i="5" s="1"/>
  <c r="E306" i="5"/>
  <c r="E305" i="5" s="1"/>
  <c r="E356" i="5" s="1"/>
  <c r="E354" i="5" s="1"/>
  <c r="B306" i="5"/>
  <c r="W303" i="5"/>
  <c r="V303" i="5"/>
  <c r="U303" i="5"/>
  <c r="T303" i="5"/>
  <c r="S303" i="5"/>
  <c r="R303" i="5"/>
  <c r="Q303" i="5"/>
  <c r="P303" i="5"/>
  <c r="O303" i="5"/>
  <c r="N303" i="5"/>
  <c r="M303" i="5"/>
  <c r="L303" i="5"/>
  <c r="K303" i="5"/>
  <c r="J303" i="5"/>
  <c r="I303" i="5"/>
  <c r="H303" i="5"/>
  <c r="G303" i="5"/>
  <c r="F303" i="5"/>
  <c r="E303" i="5"/>
  <c r="W302" i="5"/>
  <c r="V302" i="5"/>
  <c r="U302" i="5"/>
  <c r="T302" i="5"/>
  <c r="S302" i="5"/>
  <c r="R302" i="5"/>
  <c r="Q302" i="5"/>
  <c r="P302" i="5"/>
  <c r="O302" i="5"/>
  <c r="N302" i="5"/>
  <c r="M302" i="5"/>
  <c r="L302" i="5"/>
  <c r="K302" i="5"/>
  <c r="J302" i="5"/>
  <c r="I302" i="5"/>
  <c r="H302" i="5"/>
  <c r="G302" i="5"/>
  <c r="F302" i="5"/>
  <c r="E302" i="5"/>
  <c r="H299" i="5"/>
  <c r="H300" i="5" s="1"/>
  <c r="I299" i="5" s="1"/>
  <c r="E297" i="5"/>
  <c r="F297" i="5" s="1"/>
  <c r="J297" i="5" s="1"/>
  <c r="N297" i="5" s="1"/>
  <c r="R297" i="5" s="1"/>
  <c r="V297" i="5" s="1"/>
  <c r="E296" i="5"/>
  <c r="W289" i="5"/>
  <c r="V289" i="5"/>
  <c r="U289" i="5"/>
  <c r="T289" i="5"/>
  <c r="S289" i="5"/>
  <c r="R289" i="5"/>
  <c r="R215" i="5" s="1"/>
  <c r="E288" i="5"/>
  <c r="F288" i="5" s="1"/>
  <c r="E287" i="5"/>
  <c r="E286" i="5"/>
  <c r="F286" i="5" s="1"/>
  <c r="E285" i="5"/>
  <c r="E284" i="5"/>
  <c r="F284" i="5" s="1"/>
  <c r="E283" i="5"/>
  <c r="E282" i="5"/>
  <c r="F282" i="5" s="1"/>
  <c r="E281" i="5"/>
  <c r="E280" i="5"/>
  <c r="F280" i="5" s="1"/>
  <c r="E279" i="5"/>
  <c r="E278" i="5"/>
  <c r="F278" i="5" s="1"/>
  <c r="E277" i="5"/>
  <c r="E276" i="5"/>
  <c r="F276" i="5" s="1"/>
  <c r="E275" i="5"/>
  <c r="E201" i="5" s="1"/>
  <c r="E200" i="5" s="1"/>
  <c r="E196" i="5" s="1"/>
  <c r="E271" i="5"/>
  <c r="F271" i="5" s="1"/>
  <c r="G271" i="5" s="1"/>
  <c r="H271" i="5" s="1"/>
  <c r="I271" i="5" s="1"/>
  <c r="J271" i="5" s="1"/>
  <c r="K271" i="5" s="1"/>
  <c r="L271" i="5" s="1"/>
  <c r="M271" i="5" s="1"/>
  <c r="N271" i="5" s="1"/>
  <c r="O271" i="5" s="1"/>
  <c r="P271" i="5" s="1"/>
  <c r="Q271" i="5" s="1"/>
  <c r="R271" i="5" s="1"/>
  <c r="S271" i="5" s="1"/>
  <c r="T271" i="5" s="1"/>
  <c r="U271" i="5" s="1"/>
  <c r="V271" i="5" s="1"/>
  <c r="W271" i="5" s="1"/>
  <c r="W253" i="5"/>
  <c r="W252" i="5" s="1"/>
  <c r="V253" i="5"/>
  <c r="V252" i="5" s="1"/>
  <c r="U253" i="5"/>
  <c r="U252" i="5" s="1"/>
  <c r="T253" i="5"/>
  <c r="T252" i="5" s="1"/>
  <c r="S253" i="5"/>
  <c r="S252" i="5" s="1"/>
  <c r="R253" i="5"/>
  <c r="R252" i="5" s="1"/>
  <c r="Q253" i="5"/>
  <c r="Q252" i="5" s="1"/>
  <c r="P253" i="5"/>
  <c r="P252" i="5" s="1"/>
  <c r="O253" i="5"/>
  <c r="O252" i="5" s="1"/>
  <c r="N253" i="5"/>
  <c r="M253" i="5"/>
  <c r="M252" i="5" s="1"/>
  <c r="L253" i="5"/>
  <c r="L252" i="5" s="1"/>
  <c r="K253" i="5"/>
  <c r="K252" i="5" s="1"/>
  <c r="J253" i="5"/>
  <c r="I253" i="5"/>
  <c r="I252" i="5" s="1"/>
  <c r="H253" i="5"/>
  <c r="H252" i="5" s="1"/>
  <c r="G253" i="5"/>
  <c r="G252" i="5" s="1"/>
  <c r="F253" i="5"/>
  <c r="F252" i="5" s="1"/>
  <c r="E253" i="5"/>
  <c r="E252" i="5" s="1"/>
  <c r="N252" i="5"/>
  <c r="J252" i="5"/>
  <c r="W246" i="5"/>
  <c r="V246" i="5"/>
  <c r="U246" i="5"/>
  <c r="T246" i="5"/>
  <c r="S246" i="5"/>
  <c r="R246" i="5"/>
  <c r="Q246" i="5"/>
  <c r="P246" i="5"/>
  <c r="O246" i="5"/>
  <c r="N246" i="5"/>
  <c r="M246" i="5"/>
  <c r="L246" i="5"/>
  <c r="K246" i="5"/>
  <c r="J246" i="5"/>
  <c r="I246" i="5"/>
  <c r="H246" i="5"/>
  <c r="G246" i="5"/>
  <c r="F246" i="5"/>
  <c r="E246" i="5"/>
  <c r="W226" i="5"/>
  <c r="V226" i="5"/>
  <c r="U226" i="5"/>
  <c r="U249" i="5" s="1"/>
  <c r="T226" i="5"/>
  <c r="S226" i="5"/>
  <c r="S249" i="5" s="1"/>
  <c r="R226" i="5"/>
  <c r="Q226" i="5"/>
  <c r="Q249" i="5" s="1"/>
  <c r="P226" i="5"/>
  <c r="O226" i="5"/>
  <c r="N226" i="5"/>
  <c r="M226" i="5"/>
  <c r="M249" i="5" s="1"/>
  <c r="L226" i="5"/>
  <c r="K226" i="5"/>
  <c r="K249" i="5" s="1"/>
  <c r="J226" i="5"/>
  <c r="I226" i="5"/>
  <c r="I249" i="5" s="1"/>
  <c r="H226" i="5"/>
  <c r="G226" i="5"/>
  <c r="F226" i="5"/>
  <c r="E226" i="5"/>
  <c r="E249" i="5" s="1"/>
  <c r="F223" i="5"/>
  <c r="E223" i="5"/>
  <c r="E221" i="5"/>
  <c r="F221" i="5" s="1"/>
  <c r="G221" i="5" s="1"/>
  <c r="H221" i="5" s="1"/>
  <c r="I221" i="5" s="1"/>
  <c r="J221" i="5" s="1"/>
  <c r="K221" i="5" s="1"/>
  <c r="L221" i="5" s="1"/>
  <c r="M221" i="5" s="1"/>
  <c r="N221" i="5" s="1"/>
  <c r="O221" i="5" s="1"/>
  <c r="P221" i="5" s="1"/>
  <c r="Q221" i="5" s="1"/>
  <c r="R221" i="5" s="1"/>
  <c r="S221" i="5" s="1"/>
  <c r="T221" i="5" s="1"/>
  <c r="U221" i="5" s="1"/>
  <c r="V221" i="5" s="1"/>
  <c r="W221" i="5" s="1"/>
  <c r="G218" i="5"/>
  <c r="H218" i="5" s="1"/>
  <c r="I218" i="5" s="1"/>
  <c r="J218" i="5" s="1"/>
  <c r="K218" i="5" s="1"/>
  <c r="L218" i="5" s="1"/>
  <c r="M218" i="5" s="1"/>
  <c r="N218" i="5" s="1"/>
  <c r="O218" i="5" s="1"/>
  <c r="P218" i="5" s="1"/>
  <c r="Q218" i="5" s="1"/>
  <c r="R218" i="5" s="1"/>
  <c r="S218" i="5" s="1"/>
  <c r="T218" i="5" s="1"/>
  <c r="U218" i="5" s="1"/>
  <c r="V218" i="5" s="1"/>
  <c r="W218" i="5" s="1"/>
  <c r="G217" i="5"/>
  <c r="I199" i="5"/>
  <c r="J199" i="5" s="1"/>
  <c r="K199" i="5" s="1"/>
  <c r="L199" i="5" s="1"/>
  <c r="M199" i="5" s="1"/>
  <c r="N199" i="5" s="1"/>
  <c r="O199" i="5" s="1"/>
  <c r="P199" i="5" s="1"/>
  <c r="Q199" i="5" s="1"/>
  <c r="R199" i="5" s="1"/>
  <c r="S199" i="5" s="1"/>
  <c r="T199" i="5" s="1"/>
  <c r="U199" i="5" s="1"/>
  <c r="V199" i="5" s="1"/>
  <c r="W199" i="5" s="1"/>
  <c r="G195" i="5"/>
  <c r="H195" i="5" s="1"/>
  <c r="I195" i="5" s="1"/>
  <c r="J195" i="5" s="1"/>
  <c r="K195" i="5" s="1"/>
  <c r="L195" i="5" s="1"/>
  <c r="M195" i="5" s="1"/>
  <c r="N195" i="5" s="1"/>
  <c r="O195" i="5" s="1"/>
  <c r="P195" i="5" s="1"/>
  <c r="Q195" i="5" s="1"/>
  <c r="R195" i="5" s="1"/>
  <c r="S195" i="5" s="1"/>
  <c r="T195" i="5" s="1"/>
  <c r="U195" i="5" s="1"/>
  <c r="V195" i="5" s="1"/>
  <c r="W195" i="5" s="1"/>
  <c r="E194" i="5"/>
  <c r="F194" i="5" s="1"/>
  <c r="G194" i="5" s="1"/>
  <c r="H194" i="5" s="1"/>
  <c r="I194" i="5" s="1"/>
  <c r="J194" i="5" s="1"/>
  <c r="K194" i="5" s="1"/>
  <c r="L194" i="5" s="1"/>
  <c r="M194" i="5" s="1"/>
  <c r="N194" i="5" s="1"/>
  <c r="O194" i="5" s="1"/>
  <c r="P194" i="5" s="1"/>
  <c r="Q194" i="5" s="1"/>
  <c r="R194" i="5" s="1"/>
  <c r="S194" i="5" s="1"/>
  <c r="T194" i="5" s="1"/>
  <c r="U194" i="5" s="1"/>
  <c r="V194" i="5" s="1"/>
  <c r="W194" i="5" s="1"/>
  <c r="E193" i="5"/>
  <c r="F193" i="5" s="1"/>
  <c r="G193" i="5" s="1"/>
  <c r="H193" i="5" s="1"/>
  <c r="I193" i="5" s="1"/>
  <c r="J193" i="5" s="1"/>
  <c r="K193" i="5" s="1"/>
  <c r="L193" i="5" s="1"/>
  <c r="M193" i="5" s="1"/>
  <c r="N193" i="5" s="1"/>
  <c r="O193" i="5" s="1"/>
  <c r="P193" i="5" s="1"/>
  <c r="Q193" i="5" s="1"/>
  <c r="R193" i="5" s="1"/>
  <c r="S193" i="5" s="1"/>
  <c r="T193" i="5" s="1"/>
  <c r="U193" i="5" s="1"/>
  <c r="V193" i="5" s="1"/>
  <c r="W193" i="5" s="1"/>
  <c r="G189" i="5"/>
  <c r="E187" i="5"/>
  <c r="F187" i="5" s="1"/>
  <c r="G187" i="5" s="1"/>
  <c r="H187" i="5" s="1"/>
  <c r="I187" i="5" s="1"/>
  <c r="J187" i="5" s="1"/>
  <c r="K187" i="5" s="1"/>
  <c r="L187" i="5" s="1"/>
  <c r="M187" i="5" s="1"/>
  <c r="N187" i="5" s="1"/>
  <c r="O187" i="5" s="1"/>
  <c r="P187" i="5" s="1"/>
  <c r="Q187" i="5" s="1"/>
  <c r="R187" i="5" s="1"/>
  <c r="S187" i="5" s="1"/>
  <c r="T187" i="5" s="1"/>
  <c r="U187" i="5" s="1"/>
  <c r="V187" i="5" s="1"/>
  <c r="W187" i="5" s="1"/>
  <c r="E186" i="5"/>
  <c r="F186" i="5" s="1"/>
  <c r="G186" i="5" s="1"/>
  <c r="H186" i="5" s="1"/>
  <c r="I186" i="5" s="1"/>
  <c r="J186" i="5" s="1"/>
  <c r="K186" i="5" s="1"/>
  <c r="L186" i="5" s="1"/>
  <c r="M186" i="5" s="1"/>
  <c r="N186" i="5" s="1"/>
  <c r="O186" i="5" s="1"/>
  <c r="P186" i="5" s="1"/>
  <c r="Q186" i="5" s="1"/>
  <c r="R186" i="5" s="1"/>
  <c r="S186" i="5" s="1"/>
  <c r="T186" i="5" s="1"/>
  <c r="U186" i="5" s="1"/>
  <c r="V186" i="5" s="1"/>
  <c r="W186" i="5" s="1"/>
  <c r="E185" i="5"/>
  <c r="F185" i="5" s="1"/>
  <c r="G185" i="5" s="1"/>
  <c r="H185" i="5" s="1"/>
  <c r="I185" i="5" s="1"/>
  <c r="J185" i="5" s="1"/>
  <c r="K185" i="5" s="1"/>
  <c r="L185" i="5" s="1"/>
  <c r="M185" i="5" s="1"/>
  <c r="N185" i="5" s="1"/>
  <c r="O185" i="5" s="1"/>
  <c r="P185" i="5" s="1"/>
  <c r="Q185" i="5" s="1"/>
  <c r="R185" i="5" s="1"/>
  <c r="S185" i="5" s="1"/>
  <c r="T185" i="5" s="1"/>
  <c r="U185" i="5" s="1"/>
  <c r="V185" i="5" s="1"/>
  <c r="W185" i="5" s="1"/>
  <c r="E184" i="5"/>
  <c r="F184" i="5" s="1"/>
  <c r="G184" i="5" s="1"/>
  <c r="H184" i="5" s="1"/>
  <c r="I184" i="5" s="1"/>
  <c r="J184" i="5" s="1"/>
  <c r="K184" i="5" s="1"/>
  <c r="L184" i="5" s="1"/>
  <c r="M184" i="5" s="1"/>
  <c r="N184" i="5" s="1"/>
  <c r="O184" i="5" s="1"/>
  <c r="P184" i="5" s="1"/>
  <c r="Q184" i="5" s="1"/>
  <c r="R184" i="5" s="1"/>
  <c r="S184" i="5" s="1"/>
  <c r="T184" i="5" s="1"/>
  <c r="U184" i="5" s="1"/>
  <c r="V184" i="5" s="1"/>
  <c r="W184" i="5" s="1"/>
  <c r="E183" i="5"/>
  <c r="F183" i="5" s="1"/>
  <c r="G183" i="5" s="1"/>
  <c r="H183" i="5" s="1"/>
  <c r="I183" i="5" s="1"/>
  <c r="J183" i="5" s="1"/>
  <c r="K183" i="5" s="1"/>
  <c r="L183" i="5" s="1"/>
  <c r="M183" i="5" s="1"/>
  <c r="N183" i="5" s="1"/>
  <c r="O183" i="5" s="1"/>
  <c r="P183" i="5" s="1"/>
  <c r="Q183" i="5" s="1"/>
  <c r="R183" i="5" s="1"/>
  <c r="S183" i="5" s="1"/>
  <c r="T183" i="5" s="1"/>
  <c r="U183" i="5" s="1"/>
  <c r="V183" i="5" s="1"/>
  <c r="W183" i="5" s="1"/>
  <c r="E182" i="5"/>
  <c r="F182" i="5" s="1"/>
  <c r="G182" i="5" s="1"/>
  <c r="H182" i="5" s="1"/>
  <c r="I182" i="5" s="1"/>
  <c r="J182" i="5" s="1"/>
  <c r="K182" i="5" s="1"/>
  <c r="L182" i="5" s="1"/>
  <c r="M182" i="5" s="1"/>
  <c r="N182" i="5" s="1"/>
  <c r="O182" i="5" s="1"/>
  <c r="P182" i="5" s="1"/>
  <c r="Q182" i="5" s="1"/>
  <c r="R182" i="5" s="1"/>
  <c r="S182" i="5" s="1"/>
  <c r="T182" i="5" s="1"/>
  <c r="U182" i="5" s="1"/>
  <c r="V182" i="5" s="1"/>
  <c r="W182" i="5" s="1"/>
  <c r="E181" i="5"/>
  <c r="F181" i="5" s="1"/>
  <c r="G181" i="5" s="1"/>
  <c r="H181" i="5" s="1"/>
  <c r="I181" i="5" s="1"/>
  <c r="J181" i="5" s="1"/>
  <c r="K181" i="5" s="1"/>
  <c r="L181" i="5" s="1"/>
  <c r="M181" i="5" s="1"/>
  <c r="N181" i="5" s="1"/>
  <c r="O181" i="5" s="1"/>
  <c r="P181" i="5" s="1"/>
  <c r="Q181" i="5" s="1"/>
  <c r="R181" i="5" s="1"/>
  <c r="S181" i="5" s="1"/>
  <c r="T181" i="5" s="1"/>
  <c r="U181" i="5" s="1"/>
  <c r="V181" i="5" s="1"/>
  <c r="W181" i="5" s="1"/>
  <c r="E178" i="5"/>
  <c r="E177" i="5"/>
  <c r="E174" i="5"/>
  <c r="E173" i="5"/>
  <c r="E170" i="5"/>
  <c r="E169" i="5"/>
  <c r="G166" i="5"/>
  <c r="F166" i="5"/>
  <c r="E166" i="5"/>
  <c r="E165" i="5"/>
  <c r="F162" i="5"/>
  <c r="E162" i="5"/>
  <c r="E161" i="5"/>
  <c r="E158" i="5"/>
  <c r="E157" i="5"/>
  <c r="E154" i="5"/>
  <c r="E153" i="5"/>
  <c r="E150" i="5"/>
  <c r="E149" i="5"/>
  <c r="E146" i="5"/>
  <c r="E145" i="5"/>
  <c r="E142" i="5"/>
  <c r="E141" i="5"/>
  <c r="E138" i="5"/>
  <c r="E137" i="5"/>
  <c r="E134" i="5"/>
  <c r="E135" i="5" s="1"/>
  <c r="E133" i="5"/>
  <c r="E130" i="5"/>
  <c r="E129" i="5"/>
  <c r="E126" i="5"/>
  <c r="E125" i="5"/>
  <c r="E122" i="5"/>
  <c r="E121" i="5"/>
  <c r="W119" i="5"/>
  <c r="V119" i="5"/>
  <c r="U119" i="5"/>
  <c r="T119" i="5"/>
  <c r="S119" i="5"/>
  <c r="R119" i="5"/>
  <c r="Q119" i="5"/>
  <c r="P119" i="5"/>
  <c r="O119" i="5"/>
  <c r="N119" i="5"/>
  <c r="M119" i="5"/>
  <c r="L119" i="5"/>
  <c r="K119" i="5"/>
  <c r="J119" i="5"/>
  <c r="I119" i="5"/>
  <c r="H119" i="5"/>
  <c r="G119" i="5"/>
  <c r="G117" i="5"/>
  <c r="H117" i="5" s="1"/>
  <c r="I117" i="5" s="1"/>
  <c r="J117" i="5" s="1"/>
  <c r="K117" i="5" s="1"/>
  <c r="L117" i="5" s="1"/>
  <c r="M117" i="5" s="1"/>
  <c r="N117" i="5" s="1"/>
  <c r="O117" i="5" s="1"/>
  <c r="P117" i="5" s="1"/>
  <c r="Q117" i="5" s="1"/>
  <c r="R117" i="5" s="1"/>
  <c r="S117" i="5" s="1"/>
  <c r="T117" i="5" s="1"/>
  <c r="U117" i="5" s="1"/>
  <c r="V117" i="5" s="1"/>
  <c r="W117" i="5" s="1"/>
  <c r="E116" i="5"/>
  <c r="F116" i="5" s="1"/>
  <c r="G116" i="5" s="1"/>
  <c r="H116" i="5" s="1"/>
  <c r="I116" i="5" s="1"/>
  <c r="J116" i="5" s="1"/>
  <c r="K116" i="5" s="1"/>
  <c r="L116" i="5" s="1"/>
  <c r="M116" i="5" s="1"/>
  <c r="N116" i="5" s="1"/>
  <c r="O116" i="5" s="1"/>
  <c r="P116" i="5" s="1"/>
  <c r="Q116" i="5" s="1"/>
  <c r="R116" i="5" s="1"/>
  <c r="S116" i="5" s="1"/>
  <c r="T116" i="5" s="1"/>
  <c r="U116" i="5" s="1"/>
  <c r="V116" i="5" s="1"/>
  <c r="W116" i="5" s="1"/>
  <c r="E115" i="5"/>
  <c r="F115" i="5" s="1"/>
  <c r="G115" i="5" s="1"/>
  <c r="H115" i="5" s="1"/>
  <c r="I115" i="5" s="1"/>
  <c r="J115" i="5" s="1"/>
  <c r="K115" i="5" s="1"/>
  <c r="L115" i="5" s="1"/>
  <c r="M115" i="5" s="1"/>
  <c r="N115" i="5" s="1"/>
  <c r="O115" i="5" s="1"/>
  <c r="P115" i="5" s="1"/>
  <c r="Q115" i="5" s="1"/>
  <c r="R115" i="5" s="1"/>
  <c r="S115" i="5" s="1"/>
  <c r="T115" i="5" s="1"/>
  <c r="U115" i="5" s="1"/>
  <c r="V115" i="5" s="1"/>
  <c r="W115" i="5" s="1"/>
  <c r="G114" i="5"/>
  <c r="H114" i="5" s="1"/>
  <c r="I114" i="5" s="1"/>
  <c r="J114" i="5" s="1"/>
  <c r="K114" i="5" s="1"/>
  <c r="L114" i="5" s="1"/>
  <c r="M114" i="5" s="1"/>
  <c r="N114" i="5" s="1"/>
  <c r="O114" i="5" s="1"/>
  <c r="P114" i="5" s="1"/>
  <c r="Q114" i="5" s="1"/>
  <c r="R114" i="5" s="1"/>
  <c r="S114" i="5" s="1"/>
  <c r="T114" i="5" s="1"/>
  <c r="U114" i="5" s="1"/>
  <c r="V114" i="5" s="1"/>
  <c r="W114" i="5" s="1"/>
  <c r="E112" i="5"/>
  <c r="F112" i="5" s="1"/>
  <c r="E99" i="5"/>
  <c r="F99" i="5" s="1"/>
  <c r="G99" i="5" s="1"/>
  <c r="F96" i="5"/>
  <c r="G96" i="5" s="1"/>
  <c r="H96" i="5" s="1"/>
  <c r="I96" i="5" s="1"/>
  <c r="E96" i="5"/>
  <c r="E94" i="5"/>
  <c r="E109" i="5" s="1"/>
  <c r="E93" i="5"/>
  <c r="E92" i="5"/>
  <c r="E107" i="5" s="1"/>
  <c r="E91" i="5"/>
  <c r="F91" i="5" s="1"/>
  <c r="G91" i="5" s="1"/>
  <c r="E90" i="5"/>
  <c r="F89" i="5"/>
  <c r="E89" i="5"/>
  <c r="E86" i="5"/>
  <c r="F86" i="5" s="1"/>
  <c r="G86" i="5" s="1"/>
  <c r="H86" i="5" s="1"/>
  <c r="I86" i="5" s="1"/>
  <c r="J86" i="5" s="1"/>
  <c r="K86" i="5" s="1"/>
  <c r="L86" i="5" s="1"/>
  <c r="M86" i="5" s="1"/>
  <c r="N86" i="5" s="1"/>
  <c r="O86" i="5" s="1"/>
  <c r="P86" i="5" s="1"/>
  <c r="Q86" i="5" s="1"/>
  <c r="R86" i="5" s="1"/>
  <c r="S86" i="5" s="1"/>
  <c r="T86" i="5" s="1"/>
  <c r="U86" i="5" s="1"/>
  <c r="V86" i="5" s="1"/>
  <c r="W86" i="5" s="1"/>
  <c r="E83" i="5"/>
  <c r="F83" i="5" s="1"/>
  <c r="G83" i="5" s="1"/>
  <c r="H83" i="5" s="1"/>
  <c r="I83" i="5" s="1"/>
  <c r="J83" i="5" s="1"/>
  <c r="K83" i="5" s="1"/>
  <c r="L83" i="5" s="1"/>
  <c r="M83" i="5" s="1"/>
  <c r="N83" i="5" s="1"/>
  <c r="O83" i="5" s="1"/>
  <c r="P83" i="5" s="1"/>
  <c r="Q83" i="5" s="1"/>
  <c r="R83" i="5" s="1"/>
  <c r="S83" i="5" s="1"/>
  <c r="T83" i="5" s="1"/>
  <c r="U83" i="5" s="1"/>
  <c r="V83" i="5" s="1"/>
  <c r="W83" i="5" s="1"/>
  <c r="E82" i="5"/>
  <c r="F82" i="5" s="1"/>
  <c r="G82" i="5" s="1"/>
  <c r="H82" i="5" s="1"/>
  <c r="I82" i="5" s="1"/>
  <c r="J82" i="5" s="1"/>
  <c r="K82" i="5" s="1"/>
  <c r="L82" i="5" s="1"/>
  <c r="M82" i="5" s="1"/>
  <c r="N82" i="5" s="1"/>
  <c r="O82" i="5" s="1"/>
  <c r="P82" i="5" s="1"/>
  <c r="Q82" i="5" s="1"/>
  <c r="R82" i="5" s="1"/>
  <c r="S82" i="5" s="1"/>
  <c r="T82" i="5" s="1"/>
  <c r="U82" i="5" s="1"/>
  <c r="V82" i="5" s="1"/>
  <c r="W82" i="5" s="1"/>
  <c r="E81" i="5"/>
  <c r="F81" i="5" s="1"/>
  <c r="G81" i="5" s="1"/>
  <c r="H81" i="5" s="1"/>
  <c r="I81" i="5" s="1"/>
  <c r="J81" i="5" s="1"/>
  <c r="K81" i="5" s="1"/>
  <c r="L81" i="5" s="1"/>
  <c r="M81" i="5" s="1"/>
  <c r="N81" i="5" s="1"/>
  <c r="O81" i="5" s="1"/>
  <c r="P81" i="5" s="1"/>
  <c r="Q81" i="5" s="1"/>
  <c r="R81" i="5" s="1"/>
  <c r="S81" i="5" s="1"/>
  <c r="T81" i="5" s="1"/>
  <c r="U81" i="5" s="1"/>
  <c r="V81" i="5" s="1"/>
  <c r="W81" i="5" s="1"/>
  <c r="E80" i="5"/>
  <c r="F80" i="5" s="1"/>
  <c r="G80" i="5" s="1"/>
  <c r="H80" i="5" s="1"/>
  <c r="I80" i="5" s="1"/>
  <c r="J80" i="5" s="1"/>
  <c r="K80" i="5" s="1"/>
  <c r="L80" i="5" s="1"/>
  <c r="M80" i="5" s="1"/>
  <c r="N80" i="5" s="1"/>
  <c r="O80" i="5" s="1"/>
  <c r="P80" i="5" s="1"/>
  <c r="Q80" i="5" s="1"/>
  <c r="R80" i="5" s="1"/>
  <c r="S80" i="5" s="1"/>
  <c r="T80" i="5" s="1"/>
  <c r="U80" i="5" s="1"/>
  <c r="V80" i="5" s="1"/>
  <c r="W80" i="5" s="1"/>
  <c r="E78" i="5"/>
  <c r="F78" i="5" s="1"/>
  <c r="E77" i="5"/>
  <c r="F77" i="5" s="1"/>
  <c r="W69" i="5"/>
  <c r="V69" i="5"/>
  <c r="U69" i="5"/>
  <c r="T69" i="5"/>
  <c r="W68" i="5"/>
  <c r="V68" i="5"/>
  <c r="U68" i="5"/>
  <c r="T68" i="5"/>
  <c r="T67" i="5"/>
  <c r="U67" i="5" s="1"/>
  <c r="V67" i="5" s="1"/>
  <c r="W65" i="5"/>
  <c r="V65" i="5"/>
  <c r="U65" i="5"/>
  <c r="T65" i="5"/>
  <c r="S64" i="5"/>
  <c r="S74" i="5" s="1"/>
  <c r="R64" i="5"/>
  <c r="R74" i="5" s="1"/>
  <c r="Q64" i="5"/>
  <c r="P64" i="5"/>
  <c r="P75" i="5" s="1"/>
  <c r="O64" i="5"/>
  <c r="O74" i="5" s="1"/>
  <c r="N64" i="5"/>
  <c r="M64" i="5"/>
  <c r="M75" i="5" s="1"/>
  <c r="L64" i="5"/>
  <c r="L75" i="5" s="1"/>
  <c r="K64" i="5"/>
  <c r="K74" i="5" s="1"/>
  <c r="J64" i="5"/>
  <c r="J73" i="5" s="1"/>
  <c r="I64" i="5"/>
  <c r="G64" i="5"/>
  <c r="G74" i="5" s="1"/>
  <c r="F64" i="5"/>
  <c r="F74" i="5" s="1"/>
  <c r="E64" i="5"/>
  <c r="E75" i="5" s="1"/>
  <c r="T63" i="5"/>
  <c r="U63" i="5" s="1"/>
  <c r="H63" i="5"/>
  <c r="H60" i="5" s="1"/>
  <c r="W62" i="5"/>
  <c r="V62" i="5"/>
  <c r="U62" i="5"/>
  <c r="T62" i="5"/>
  <c r="H62" i="5"/>
  <c r="S61" i="5"/>
  <c r="S66" i="5" s="1"/>
  <c r="R61" i="5"/>
  <c r="R66" i="5" s="1"/>
  <c r="Q61" i="5"/>
  <c r="Q66" i="5" s="1"/>
  <c r="P61" i="5"/>
  <c r="P66" i="5" s="1"/>
  <c r="O61" i="5"/>
  <c r="O66" i="5" s="1"/>
  <c r="N61" i="5"/>
  <c r="N66" i="5" s="1"/>
  <c r="M61" i="5"/>
  <c r="M66" i="5" s="1"/>
  <c r="L61" i="5"/>
  <c r="L66" i="5" s="1"/>
  <c r="K61" i="5"/>
  <c r="K66" i="5" s="1"/>
  <c r="J61" i="5"/>
  <c r="J66" i="5" s="1"/>
  <c r="I61" i="5"/>
  <c r="I66" i="5" s="1"/>
  <c r="G61" i="5"/>
  <c r="G66" i="5" s="1"/>
  <c r="G72" i="5" s="1"/>
  <c r="F61" i="5"/>
  <c r="F66" i="5" s="1"/>
  <c r="E61" i="5"/>
  <c r="E66" i="5" s="1"/>
  <c r="S60" i="5"/>
  <c r="R60" i="5"/>
  <c r="Q60" i="5"/>
  <c r="P60" i="5"/>
  <c r="O60" i="5"/>
  <c r="N60" i="5"/>
  <c r="M60" i="5"/>
  <c r="L60" i="5"/>
  <c r="K60" i="5"/>
  <c r="J60" i="5"/>
  <c r="I60" i="5"/>
  <c r="E60" i="5"/>
  <c r="F56" i="5"/>
  <c r="S55" i="5"/>
  <c r="R55" i="5"/>
  <c r="Q55" i="5"/>
  <c r="P55" i="5"/>
  <c r="O55" i="5"/>
  <c r="N55" i="5"/>
  <c r="M55" i="5"/>
  <c r="L55" i="5"/>
  <c r="K55" i="5"/>
  <c r="J55" i="5"/>
  <c r="I55" i="5"/>
  <c r="H55" i="5"/>
  <c r="G55" i="5"/>
  <c r="F55" i="5"/>
  <c r="E55" i="5"/>
  <c r="S52" i="5"/>
  <c r="R52" i="5"/>
  <c r="Q52" i="5"/>
  <c r="P52" i="5"/>
  <c r="P50" i="5" s="1"/>
  <c r="O52" i="5"/>
  <c r="N52" i="5"/>
  <c r="M52" i="5"/>
  <c r="M50" i="5" s="1"/>
  <c r="L52" i="5"/>
  <c r="L50" i="5" s="1"/>
  <c r="K52" i="5"/>
  <c r="J52" i="5"/>
  <c r="I52" i="5"/>
  <c r="H52" i="5"/>
  <c r="H50" i="5" s="1"/>
  <c r="G52" i="5"/>
  <c r="G53" i="5" s="1"/>
  <c r="E52" i="5"/>
  <c r="E56" i="5" s="1"/>
  <c r="W51" i="5"/>
  <c r="W55" i="5" s="1"/>
  <c r="V51" i="5"/>
  <c r="V55" i="5" s="1"/>
  <c r="U51" i="5"/>
  <c r="U55" i="5" s="1"/>
  <c r="T51" i="5"/>
  <c r="T55" i="5" s="1"/>
  <c r="W49" i="5"/>
  <c r="V49" i="5"/>
  <c r="U49" i="5"/>
  <c r="T49" i="5"/>
  <c r="S48" i="5"/>
  <c r="R48" i="5"/>
  <c r="Q48" i="5"/>
  <c r="P48" i="5"/>
  <c r="P49" i="5" s="1"/>
  <c r="O48" i="5"/>
  <c r="N48" i="5"/>
  <c r="M48" i="5"/>
  <c r="L48" i="5"/>
  <c r="L49" i="5" s="1"/>
  <c r="K48" i="5"/>
  <c r="J48" i="5"/>
  <c r="I48" i="5"/>
  <c r="E48" i="5"/>
  <c r="H47" i="5"/>
  <c r="H48" i="5" s="1"/>
  <c r="S46" i="5"/>
  <c r="R46" i="5"/>
  <c r="Q46" i="5"/>
  <c r="P46" i="5"/>
  <c r="O46" i="5"/>
  <c r="N46" i="5"/>
  <c r="M46" i="5"/>
  <c r="L46" i="5"/>
  <c r="K46" i="5"/>
  <c r="J46" i="5"/>
  <c r="I46" i="5"/>
  <c r="H46" i="5"/>
  <c r="E46" i="5"/>
  <c r="F44" i="5"/>
  <c r="G44" i="5" s="1"/>
  <c r="H44" i="5" s="1"/>
  <c r="I44" i="5" s="1"/>
  <c r="J44" i="5" s="1"/>
  <c r="K44" i="5" s="1"/>
  <c r="L44" i="5" s="1"/>
  <c r="M44" i="5" s="1"/>
  <c r="N44" i="5" s="1"/>
  <c r="O44" i="5" s="1"/>
  <c r="P44" i="5" s="1"/>
  <c r="Q44" i="5" s="1"/>
  <c r="R44" i="5" s="1"/>
  <c r="S44" i="5" s="1"/>
  <c r="T44" i="5" s="1"/>
  <c r="U44" i="5" s="1"/>
  <c r="V44" i="5" s="1"/>
  <c r="W44" i="5" s="1"/>
  <c r="G40" i="5"/>
  <c r="G42" i="5" s="1"/>
  <c r="F43" i="5"/>
  <c r="F46" i="5" s="1"/>
  <c r="S40" i="5"/>
  <c r="S42" i="5" s="1"/>
  <c r="R40" i="5"/>
  <c r="R42" i="5" s="1"/>
  <c r="Q40" i="5"/>
  <c r="Q42" i="5" s="1"/>
  <c r="P40" i="5"/>
  <c r="P42" i="5" s="1"/>
  <c r="O40" i="5"/>
  <c r="O42" i="5" s="1"/>
  <c r="N40" i="5"/>
  <c r="N42" i="5" s="1"/>
  <c r="M40" i="5"/>
  <c r="M42" i="5" s="1"/>
  <c r="L40" i="5"/>
  <c r="L42" i="5" s="1"/>
  <c r="K40" i="5"/>
  <c r="K42" i="5" s="1"/>
  <c r="J40" i="5"/>
  <c r="J42" i="5" s="1"/>
  <c r="I40" i="5"/>
  <c r="I42" i="5" s="1"/>
  <c r="H40" i="5"/>
  <c r="H42" i="5" s="1"/>
  <c r="E40" i="5"/>
  <c r="E42" i="5" s="1"/>
  <c r="T38" i="5"/>
  <c r="U38" i="5" s="1"/>
  <c r="U37" i="5" s="1"/>
  <c r="S34" i="5"/>
  <c r="R34" i="5"/>
  <c r="Q34" i="5"/>
  <c r="P34" i="5"/>
  <c r="O34" i="5"/>
  <c r="N34" i="5"/>
  <c r="M34" i="5"/>
  <c r="L34" i="5"/>
  <c r="K34" i="5"/>
  <c r="J34" i="5"/>
  <c r="I34" i="5"/>
  <c r="E34" i="5"/>
  <c r="T32" i="5"/>
  <c r="H32" i="5"/>
  <c r="H34" i="5" s="1"/>
  <c r="T30" i="5"/>
  <c r="U30" i="5" s="1"/>
  <c r="H30" i="5"/>
  <c r="S28" i="5"/>
  <c r="R28" i="5"/>
  <c r="Q28" i="5"/>
  <c r="P28" i="5"/>
  <c r="O28" i="5"/>
  <c r="N28" i="5"/>
  <c r="M28" i="5"/>
  <c r="L28" i="5"/>
  <c r="K28" i="5"/>
  <c r="J28" i="5"/>
  <c r="I28" i="5"/>
  <c r="G28" i="5"/>
  <c r="F28" i="5"/>
  <c r="E28" i="5"/>
  <c r="W24" i="5"/>
  <c r="V24" i="5"/>
  <c r="U24" i="5"/>
  <c r="T24" i="5"/>
  <c r="S24" i="5"/>
  <c r="R24" i="5"/>
  <c r="R33" i="5" s="1"/>
  <c r="Q24" i="5"/>
  <c r="Q33" i="5" s="1"/>
  <c r="P24" i="5"/>
  <c r="O24" i="5"/>
  <c r="O31" i="5" s="1"/>
  <c r="N24" i="5"/>
  <c r="N33" i="5" s="1"/>
  <c r="M24" i="5"/>
  <c r="M33" i="5" s="1"/>
  <c r="L24" i="5"/>
  <c r="K24" i="5"/>
  <c r="J24" i="5"/>
  <c r="J31" i="5" s="1"/>
  <c r="I24" i="5"/>
  <c r="H24" i="5"/>
  <c r="G24" i="5"/>
  <c r="F24" i="5"/>
  <c r="F31" i="5" s="1"/>
  <c r="E24" i="5"/>
  <c r="E31" i="5" s="1"/>
  <c r="E21" i="5"/>
  <c r="F21" i="5" s="1"/>
  <c r="F19" i="5" s="1"/>
  <c r="E17" i="5"/>
  <c r="F17" i="5" s="1"/>
  <c r="G17" i="5" s="1"/>
  <c r="H17" i="5" s="1"/>
  <c r="I17" i="5" s="1"/>
  <c r="J17" i="5" s="1"/>
  <c r="K17" i="5" s="1"/>
  <c r="L17" i="5" s="1"/>
  <c r="M17" i="5" s="1"/>
  <c r="N17" i="5" s="1"/>
  <c r="O17" i="5" s="1"/>
  <c r="P17" i="5" s="1"/>
  <c r="Q17" i="5" s="1"/>
  <c r="R17" i="5" s="1"/>
  <c r="S17" i="5" s="1"/>
  <c r="T17" i="5" s="1"/>
  <c r="U17" i="5" s="1"/>
  <c r="V17" i="5" s="1"/>
  <c r="W17" i="5" s="1"/>
  <c r="F16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W3" i="5"/>
  <c r="V3" i="5"/>
  <c r="U3" i="5"/>
  <c r="T3" i="5"/>
  <c r="S3" i="5"/>
  <c r="R3" i="5"/>
  <c r="Q3" i="5"/>
  <c r="P3" i="5"/>
  <c r="O3" i="5"/>
  <c r="N3" i="5"/>
  <c r="M3" i="5"/>
  <c r="L3" i="5"/>
  <c r="K3" i="5"/>
  <c r="J3" i="5"/>
  <c r="I3" i="5"/>
  <c r="H3" i="5"/>
  <c r="G3" i="5"/>
  <c r="F3" i="5"/>
  <c r="E3" i="5"/>
  <c r="K57" i="5" l="1"/>
  <c r="O57" i="5"/>
  <c r="S57" i="5"/>
  <c r="F94" i="5"/>
  <c r="F109" i="5" s="1"/>
  <c r="E202" i="5"/>
  <c r="I27" i="5"/>
  <c r="I59" i="5" s="1"/>
  <c r="L305" i="5"/>
  <c r="G512" i="5"/>
  <c r="J512" i="5" s="1"/>
  <c r="M512" i="5" s="1"/>
  <c r="P512" i="5" s="1"/>
  <c r="S512" i="5" s="1"/>
  <c r="V512" i="5" s="1"/>
  <c r="K49" i="5"/>
  <c r="H31" i="5"/>
  <c r="E389" i="5"/>
  <c r="H484" i="5"/>
  <c r="P502" i="5"/>
  <c r="Q502" i="5" s="1"/>
  <c r="R502" i="5" s="1"/>
  <c r="J503" i="5"/>
  <c r="T495" i="5"/>
  <c r="P305" i="5"/>
  <c r="E447" i="5"/>
  <c r="F446" i="5" s="1"/>
  <c r="I482" i="5"/>
  <c r="O492" i="5"/>
  <c r="E53" i="5"/>
  <c r="E73" i="5"/>
  <c r="F393" i="5"/>
  <c r="M27" i="5"/>
  <c r="M59" i="5" s="1"/>
  <c r="Q29" i="5"/>
  <c r="E33" i="5"/>
  <c r="J74" i="5"/>
  <c r="E155" i="5"/>
  <c r="F154" i="5" s="1"/>
  <c r="F388" i="5"/>
  <c r="G388" i="5" s="1"/>
  <c r="H388" i="5" s="1"/>
  <c r="I388" i="5" s="1"/>
  <c r="J388" i="5" s="1"/>
  <c r="K388" i="5" s="1"/>
  <c r="L388" i="5" s="1"/>
  <c r="M388" i="5" s="1"/>
  <c r="N388" i="5" s="1"/>
  <c r="O388" i="5" s="1"/>
  <c r="P388" i="5" s="1"/>
  <c r="Q388" i="5" s="1"/>
  <c r="R388" i="5" s="1"/>
  <c r="S388" i="5" s="1"/>
  <c r="T388" i="5" s="1"/>
  <c r="U388" i="5" s="1"/>
  <c r="V388" i="5" s="1"/>
  <c r="W388" i="5" s="1"/>
  <c r="G395" i="5"/>
  <c r="H395" i="5" s="1"/>
  <c r="I395" i="5" s="1"/>
  <c r="J395" i="5" s="1"/>
  <c r="K395" i="5" s="1"/>
  <c r="L395" i="5" s="1"/>
  <c r="M395" i="5" s="1"/>
  <c r="N395" i="5" s="1"/>
  <c r="O395" i="5" s="1"/>
  <c r="P395" i="5" s="1"/>
  <c r="Q395" i="5" s="1"/>
  <c r="R395" i="5" s="1"/>
  <c r="S395" i="5" s="1"/>
  <c r="T395" i="5" s="1"/>
  <c r="U395" i="5" s="1"/>
  <c r="V395" i="5" s="1"/>
  <c r="W395" i="5" s="1"/>
  <c r="E435" i="5"/>
  <c r="K488" i="5"/>
  <c r="G513" i="5"/>
  <c r="J513" i="5" s="1"/>
  <c r="M513" i="5" s="1"/>
  <c r="P513" i="5" s="1"/>
  <c r="S513" i="5" s="1"/>
  <c r="V513" i="5" s="1"/>
  <c r="V38" i="5"/>
  <c r="W38" i="5" s="1"/>
  <c r="W37" i="5" s="1"/>
  <c r="E455" i="5"/>
  <c r="E15" i="5"/>
  <c r="E18" i="5" s="1"/>
  <c r="E29" i="5"/>
  <c r="Q31" i="5"/>
  <c r="T37" i="5"/>
  <c r="E72" i="5"/>
  <c r="J72" i="5"/>
  <c r="N72" i="5"/>
  <c r="R72" i="5"/>
  <c r="R75" i="5"/>
  <c r="E151" i="5"/>
  <c r="F149" i="5" s="1"/>
  <c r="E159" i="5"/>
  <c r="F157" i="5" s="1"/>
  <c r="K305" i="5"/>
  <c r="S305" i="5"/>
  <c r="S351" i="5" s="1"/>
  <c r="W305" i="5"/>
  <c r="W351" i="5" s="1"/>
  <c r="G484" i="5"/>
  <c r="L488" i="5"/>
  <c r="H513" i="5"/>
  <c r="K513" i="5" s="1"/>
  <c r="N513" i="5" s="1"/>
  <c r="Q513" i="5" s="1"/>
  <c r="T513" i="5" s="1"/>
  <c r="W513" i="5" s="1"/>
  <c r="N29" i="5"/>
  <c r="R31" i="5"/>
  <c r="F33" i="5"/>
  <c r="G34" i="5"/>
  <c r="G113" i="5" s="1"/>
  <c r="S49" i="5"/>
  <c r="F72" i="5"/>
  <c r="K72" i="5"/>
  <c r="O72" i="5"/>
  <c r="S72" i="5"/>
  <c r="R70" i="5"/>
  <c r="E74" i="5"/>
  <c r="N305" i="5"/>
  <c r="V305" i="5"/>
  <c r="V351" i="5" s="1"/>
  <c r="F390" i="5"/>
  <c r="E393" i="5"/>
  <c r="I484" i="5"/>
  <c r="N488" i="5"/>
  <c r="S495" i="5"/>
  <c r="E540" i="5"/>
  <c r="G591" i="5"/>
  <c r="J591" i="5" s="1"/>
  <c r="M591" i="5" s="1"/>
  <c r="P591" i="5" s="1"/>
  <c r="S591" i="5" s="1"/>
  <c r="V591" i="5" s="1"/>
  <c r="F71" i="5"/>
  <c r="H305" i="5"/>
  <c r="T305" i="5"/>
  <c r="T351" i="5" s="1"/>
  <c r="H352" i="5"/>
  <c r="I352" i="5" s="1"/>
  <c r="J352" i="5" s="1"/>
  <c r="K352" i="5" s="1"/>
  <c r="L352" i="5" s="1"/>
  <c r="M352" i="5" s="1"/>
  <c r="N352" i="5" s="1"/>
  <c r="O352" i="5" s="1"/>
  <c r="P352" i="5" s="1"/>
  <c r="Q352" i="5" s="1"/>
  <c r="R352" i="5" s="1"/>
  <c r="S352" i="5" s="1"/>
  <c r="T352" i="5" s="1"/>
  <c r="T353" i="5" s="1"/>
  <c r="F533" i="5"/>
  <c r="G533" i="5" s="1"/>
  <c r="Q27" i="5"/>
  <c r="Q59" i="5" s="1"/>
  <c r="I29" i="5"/>
  <c r="I31" i="5"/>
  <c r="H64" i="5"/>
  <c r="H73" i="5" s="1"/>
  <c r="F75" i="5"/>
  <c r="E403" i="5"/>
  <c r="F401" i="5" s="1"/>
  <c r="E419" i="5"/>
  <c r="F417" i="5" s="1"/>
  <c r="J56" i="5"/>
  <c r="J50" i="5"/>
  <c r="R56" i="5"/>
  <c r="R50" i="5"/>
  <c r="I75" i="5"/>
  <c r="I74" i="5"/>
  <c r="I73" i="5"/>
  <c r="I70" i="5"/>
  <c r="Q75" i="5"/>
  <c r="Q74" i="5"/>
  <c r="Q73" i="5"/>
  <c r="Q70" i="5"/>
  <c r="I592" i="5"/>
  <c r="L592" i="5" s="1"/>
  <c r="O592" i="5" s="1"/>
  <c r="R592" i="5" s="1"/>
  <c r="U592" i="5" s="1"/>
  <c r="F588" i="5"/>
  <c r="H28" i="5"/>
  <c r="H27" i="5" s="1"/>
  <c r="H59" i="5" s="1"/>
  <c r="J75" i="5"/>
  <c r="J71" i="5"/>
  <c r="N75" i="5"/>
  <c r="N71" i="5"/>
  <c r="N74" i="5"/>
  <c r="N73" i="5"/>
  <c r="N70" i="5"/>
  <c r="E70" i="5"/>
  <c r="M73" i="5"/>
  <c r="M74" i="5"/>
  <c r="E105" i="5"/>
  <c r="F90" i="5"/>
  <c r="F105" i="5" s="1"/>
  <c r="I353" i="5"/>
  <c r="J328" i="5"/>
  <c r="L502" i="5"/>
  <c r="K503" i="5"/>
  <c r="O575" i="5"/>
  <c r="N490" i="5"/>
  <c r="E50" i="5"/>
  <c r="M56" i="5"/>
  <c r="J70" i="5"/>
  <c r="R71" i="5"/>
  <c r="R73" i="5"/>
  <c r="V215" i="5"/>
  <c r="S215" i="5"/>
  <c r="N56" i="5"/>
  <c r="N50" i="5"/>
  <c r="E108" i="5"/>
  <c r="F93" i="5"/>
  <c r="F108" i="5" s="1"/>
  <c r="E19" i="5"/>
  <c r="G29" i="5"/>
  <c r="K29" i="5"/>
  <c r="S29" i="5"/>
  <c r="I56" i="5"/>
  <c r="I50" i="5"/>
  <c r="Q56" i="5"/>
  <c r="Q50" i="5"/>
  <c r="M70" i="5"/>
  <c r="F566" i="5"/>
  <c r="E563" i="5"/>
  <c r="K482" i="5"/>
  <c r="G482" i="5"/>
  <c r="L481" i="5"/>
  <c r="L480" i="5" s="1"/>
  <c r="L476" i="5" s="1"/>
  <c r="H481" i="5"/>
  <c r="H480" i="5" s="1"/>
  <c r="H476" i="5" s="1"/>
  <c r="N482" i="5"/>
  <c r="N480" i="5" s="1"/>
  <c r="N476" i="5" s="1"/>
  <c r="J482" i="5"/>
  <c r="F482" i="5"/>
  <c r="K481" i="5"/>
  <c r="K480" i="5" s="1"/>
  <c r="K476" i="5" s="1"/>
  <c r="G481" i="5"/>
  <c r="G480" i="5" s="1"/>
  <c r="G476" i="5" s="1"/>
  <c r="H482" i="5"/>
  <c r="I481" i="5"/>
  <c r="I480" i="5" s="1"/>
  <c r="I476" i="5" s="1"/>
  <c r="M481" i="5"/>
  <c r="M480" i="5" s="1"/>
  <c r="M476" i="5" s="1"/>
  <c r="M482" i="5"/>
  <c r="E482" i="5"/>
  <c r="F481" i="5"/>
  <c r="F480" i="5" s="1"/>
  <c r="F476" i="5" s="1"/>
  <c r="L482" i="5"/>
  <c r="E481" i="5"/>
  <c r="E480" i="5" s="1"/>
  <c r="E476" i="5" s="1"/>
  <c r="W215" i="5"/>
  <c r="P27" i="5"/>
  <c r="P59" i="5" s="1"/>
  <c r="E27" i="5"/>
  <c r="E59" i="5" s="1"/>
  <c r="M29" i="5"/>
  <c r="I33" i="5"/>
  <c r="J57" i="5"/>
  <c r="N57" i="5"/>
  <c r="R57" i="5"/>
  <c r="O49" i="5"/>
  <c r="G56" i="5"/>
  <c r="G50" i="5"/>
  <c r="K56" i="5"/>
  <c r="K50" i="5"/>
  <c r="O56" i="5"/>
  <c r="O50" i="5"/>
  <c r="S56" i="5"/>
  <c r="S50" i="5"/>
  <c r="L72" i="5"/>
  <c r="P72" i="5"/>
  <c r="F70" i="5"/>
  <c r="F73" i="5"/>
  <c r="E110" i="5"/>
  <c r="E139" i="5"/>
  <c r="F138" i="5" s="1"/>
  <c r="I297" i="5"/>
  <c r="M297" i="5" s="1"/>
  <c r="Q297" i="5" s="1"/>
  <c r="U297" i="5" s="1"/>
  <c r="H297" i="5"/>
  <c r="L297" i="5" s="1"/>
  <c r="P297" i="5" s="1"/>
  <c r="T297" i="5" s="1"/>
  <c r="G297" i="5"/>
  <c r="K297" i="5" s="1"/>
  <c r="O297" i="5" s="1"/>
  <c r="S297" i="5" s="1"/>
  <c r="W297" i="5" s="1"/>
  <c r="O305" i="5"/>
  <c r="E415" i="5"/>
  <c r="F413" i="5" s="1"/>
  <c r="E431" i="5"/>
  <c r="K572" i="5"/>
  <c r="M574" i="5"/>
  <c r="V495" i="5"/>
  <c r="W495" i="5"/>
  <c r="U495" i="5"/>
  <c r="E167" i="5"/>
  <c r="F165" i="5" s="1"/>
  <c r="F167" i="5" s="1"/>
  <c r="G165" i="5" s="1"/>
  <c r="G167" i="5" s="1"/>
  <c r="F296" i="5"/>
  <c r="J296" i="5" s="1"/>
  <c r="N296" i="5" s="1"/>
  <c r="R296" i="5" s="1"/>
  <c r="V296" i="5" s="1"/>
  <c r="G296" i="5"/>
  <c r="E443" i="5"/>
  <c r="F441" i="5" s="1"/>
  <c r="K569" i="5"/>
  <c r="K484" i="5" s="1"/>
  <c r="J571" i="5"/>
  <c r="I486" i="5"/>
  <c r="O576" i="5"/>
  <c r="Q578" i="5"/>
  <c r="Q493" i="5" s="1"/>
  <c r="H592" i="5"/>
  <c r="K592" i="5" s="1"/>
  <c r="N592" i="5" s="1"/>
  <c r="Q592" i="5" s="1"/>
  <c r="T592" i="5" s="1"/>
  <c r="W592" i="5" s="1"/>
  <c r="G592" i="5"/>
  <c r="J592" i="5" s="1"/>
  <c r="M592" i="5" s="1"/>
  <c r="P592" i="5" s="1"/>
  <c r="S592" i="5" s="1"/>
  <c r="V592" i="5" s="1"/>
  <c r="F29" i="5"/>
  <c r="J29" i="5"/>
  <c r="R29" i="5"/>
  <c r="M31" i="5"/>
  <c r="T33" i="5"/>
  <c r="I72" i="5"/>
  <c r="M72" i="5"/>
  <c r="Q72" i="5"/>
  <c r="E143" i="5"/>
  <c r="F141" i="5" s="1"/>
  <c r="E147" i="5"/>
  <c r="F158" i="5"/>
  <c r="F159" i="5" s="1"/>
  <c r="G158" i="5" s="1"/>
  <c r="N491" i="5"/>
  <c r="Q503" i="5"/>
  <c r="H568" i="5"/>
  <c r="I570" i="5"/>
  <c r="I485" i="5" s="1"/>
  <c r="H485" i="5"/>
  <c r="M490" i="5"/>
  <c r="R579" i="5"/>
  <c r="R494" i="5" s="1"/>
  <c r="Q494" i="5"/>
  <c r="E171" i="5"/>
  <c r="F170" i="5" s="1"/>
  <c r="E179" i="5"/>
  <c r="F178" i="5" s="1"/>
  <c r="E242" i="5"/>
  <c r="F242" i="5" s="1"/>
  <c r="G242" i="5" s="1"/>
  <c r="H242" i="5" s="1"/>
  <c r="I242" i="5" s="1"/>
  <c r="J242" i="5" s="1"/>
  <c r="K242" i="5" s="1"/>
  <c r="L242" i="5" s="1"/>
  <c r="M242" i="5" s="1"/>
  <c r="N242" i="5" s="1"/>
  <c r="O242" i="5" s="1"/>
  <c r="P242" i="5" s="1"/>
  <c r="Q242" i="5" s="1"/>
  <c r="R242" i="5" s="1"/>
  <c r="S242" i="5" s="1"/>
  <c r="T242" i="5" s="1"/>
  <c r="U242" i="5" s="1"/>
  <c r="V242" i="5" s="1"/>
  <c r="W242" i="5" s="1"/>
  <c r="E451" i="5"/>
  <c r="F449" i="5" s="1"/>
  <c r="E459" i="5"/>
  <c r="F458" i="5" s="1"/>
  <c r="E163" i="5"/>
  <c r="F161" i="5" s="1"/>
  <c r="F163" i="5" s="1"/>
  <c r="G161" i="5" s="1"/>
  <c r="E175" i="5"/>
  <c r="F173" i="5" s="1"/>
  <c r="J305" i="5"/>
  <c r="J356" i="5" s="1"/>
  <c r="J354" i="5" s="1"/>
  <c r="R305" i="5"/>
  <c r="R351" i="5" s="1"/>
  <c r="I305" i="5"/>
  <c r="I356" i="5" s="1"/>
  <c r="I354" i="5" s="1"/>
  <c r="M305" i="5"/>
  <c r="M351" i="5" s="1"/>
  <c r="Q305" i="5"/>
  <c r="U305" i="5"/>
  <c r="U351" i="5" s="1"/>
  <c r="E353" i="5"/>
  <c r="G396" i="5"/>
  <c r="G397" i="5" s="1"/>
  <c r="E411" i="5"/>
  <c r="F409" i="5" s="1"/>
  <c r="E439" i="5"/>
  <c r="F512" i="5"/>
  <c r="I512" i="5" s="1"/>
  <c r="L512" i="5" s="1"/>
  <c r="O512" i="5" s="1"/>
  <c r="R512" i="5" s="1"/>
  <c r="U512" i="5" s="1"/>
  <c r="U31" i="5"/>
  <c r="V30" i="5"/>
  <c r="G21" i="5"/>
  <c r="O29" i="5"/>
  <c r="K31" i="5"/>
  <c r="G33" i="5"/>
  <c r="V37" i="5"/>
  <c r="H57" i="5"/>
  <c r="H49" i="5"/>
  <c r="R49" i="5"/>
  <c r="P56" i="5"/>
  <c r="F15" i="5"/>
  <c r="F18" i="5" s="1"/>
  <c r="G27" i="5"/>
  <c r="G59" i="5" s="1"/>
  <c r="L29" i="5"/>
  <c r="T28" i="5"/>
  <c r="G31" i="5"/>
  <c r="S33" i="5"/>
  <c r="F60" i="5"/>
  <c r="F40" i="5"/>
  <c r="F42" i="5" s="1"/>
  <c r="N49" i="5"/>
  <c r="F79" i="5"/>
  <c r="G77" i="5"/>
  <c r="G16" i="5"/>
  <c r="F27" i="5"/>
  <c r="F59" i="5" s="1"/>
  <c r="J27" i="5"/>
  <c r="J59" i="5" s="1"/>
  <c r="N27" i="5"/>
  <c r="N59" i="5" s="1"/>
  <c r="R27" i="5"/>
  <c r="R59" i="5" s="1"/>
  <c r="S27" i="5"/>
  <c r="S59" i="5" s="1"/>
  <c r="N31" i="5"/>
  <c r="S31" i="5"/>
  <c r="H33" i="5"/>
  <c r="J33" i="5"/>
  <c r="O33" i="5"/>
  <c r="F34" i="5"/>
  <c r="G48" i="5"/>
  <c r="G111" i="5" s="1"/>
  <c r="G110" i="5" s="1"/>
  <c r="G60" i="5"/>
  <c r="G46" i="5"/>
  <c r="F48" i="5"/>
  <c r="L57" i="5"/>
  <c r="P57" i="5"/>
  <c r="J49" i="5"/>
  <c r="F84" i="5"/>
  <c r="F85" i="5" s="1"/>
  <c r="G78" i="5"/>
  <c r="I113" i="5"/>
  <c r="J96" i="5"/>
  <c r="O27" i="5"/>
  <c r="O59" i="5" s="1"/>
  <c r="K33" i="5"/>
  <c r="I57" i="5"/>
  <c r="I49" i="5"/>
  <c r="M57" i="5"/>
  <c r="M49" i="5"/>
  <c r="Q57" i="5"/>
  <c r="Q49" i="5"/>
  <c r="H71" i="5"/>
  <c r="P33" i="5"/>
  <c r="P31" i="5"/>
  <c r="H56" i="5"/>
  <c r="U64" i="5"/>
  <c r="U74" i="5" s="1"/>
  <c r="W67" i="5"/>
  <c r="G106" i="5"/>
  <c r="H91" i="5"/>
  <c r="G112" i="5"/>
  <c r="H112" i="5" s="1"/>
  <c r="I112" i="5" s="1"/>
  <c r="J112" i="5" s="1"/>
  <c r="K112" i="5" s="1"/>
  <c r="L112" i="5" s="1"/>
  <c r="M112" i="5" s="1"/>
  <c r="N112" i="5" s="1"/>
  <c r="O112" i="5" s="1"/>
  <c r="P112" i="5" s="1"/>
  <c r="Q112" i="5" s="1"/>
  <c r="R112" i="5" s="1"/>
  <c r="S112" i="5" s="1"/>
  <c r="T112" i="5" s="1"/>
  <c r="U112" i="5" s="1"/>
  <c r="V112" i="5" s="1"/>
  <c r="W112" i="5" s="1"/>
  <c r="F110" i="5"/>
  <c r="L33" i="5"/>
  <c r="L31" i="5"/>
  <c r="K27" i="5"/>
  <c r="K59" i="5" s="1"/>
  <c r="T31" i="5"/>
  <c r="U32" i="5"/>
  <c r="U28" i="5" s="1"/>
  <c r="L56" i="5"/>
  <c r="U61" i="5"/>
  <c r="V63" i="5"/>
  <c r="V64" i="5" s="1"/>
  <c r="L27" i="5"/>
  <c r="L59" i="5" s="1"/>
  <c r="P29" i="5"/>
  <c r="E57" i="5"/>
  <c r="E49" i="5"/>
  <c r="L70" i="5"/>
  <c r="P70" i="5"/>
  <c r="E71" i="5"/>
  <c r="I71" i="5"/>
  <c r="M71" i="5"/>
  <c r="Q71" i="5"/>
  <c r="G73" i="5"/>
  <c r="K73" i="5"/>
  <c r="O73" i="5"/>
  <c r="S73" i="5"/>
  <c r="L74" i="5"/>
  <c r="P74" i="5"/>
  <c r="E84" i="5"/>
  <c r="E85" i="5" s="1"/>
  <c r="H61" i="5"/>
  <c r="H66" i="5" s="1"/>
  <c r="H72" i="5" s="1"/>
  <c r="T61" i="5"/>
  <c r="L73" i="5"/>
  <c r="P73" i="5"/>
  <c r="E79" i="5"/>
  <c r="E123" i="5"/>
  <c r="F133" i="5"/>
  <c r="F134" i="5"/>
  <c r="T64" i="5"/>
  <c r="T71" i="5" s="1"/>
  <c r="G71" i="5"/>
  <c r="K71" i="5"/>
  <c r="O71" i="5"/>
  <c r="S71" i="5"/>
  <c r="G75" i="5"/>
  <c r="K75" i="5"/>
  <c r="O75" i="5"/>
  <c r="S75" i="5"/>
  <c r="H113" i="5"/>
  <c r="E127" i="5"/>
  <c r="E120" i="5"/>
  <c r="G70" i="5"/>
  <c r="K70" i="5"/>
  <c r="O70" i="5"/>
  <c r="S70" i="5"/>
  <c r="L71" i="5"/>
  <c r="P71" i="5"/>
  <c r="F92" i="5"/>
  <c r="H99" i="5"/>
  <c r="E131" i="5"/>
  <c r="F169" i="5"/>
  <c r="F275" i="5"/>
  <c r="E273" i="5"/>
  <c r="E272" i="5"/>
  <c r="F277" i="5"/>
  <c r="G277" i="5" s="1"/>
  <c r="H189" i="5"/>
  <c r="H217" i="5"/>
  <c r="F283" i="5"/>
  <c r="G283" i="5" s="1"/>
  <c r="F453" i="5"/>
  <c r="F454" i="5"/>
  <c r="F249" i="5"/>
  <c r="J249" i="5"/>
  <c r="N249" i="5"/>
  <c r="R249" i="5"/>
  <c r="V249" i="5"/>
  <c r="F202" i="5"/>
  <c r="F279" i="5"/>
  <c r="G279" i="5" s="1"/>
  <c r="K328" i="5"/>
  <c r="G351" i="5"/>
  <c r="G352" i="5"/>
  <c r="G353" i="5" s="1"/>
  <c r="U215" i="5"/>
  <c r="X289" i="5"/>
  <c r="X215" i="5" s="1"/>
  <c r="I300" i="5"/>
  <c r="J299" i="5" s="1"/>
  <c r="F353" i="5"/>
  <c r="F351" i="5"/>
  <c r="K356" i="5"/>
  <c r="K354" i="5" s="1"/>
  <c r="L357" i="5"/>
  <c r="M357" i="5" s="1"/>
  <c r="N357" i="5" s="1"/>
  <c r="O357" i="5" s="1"/>
  <c r="E508" i="5"/>
  <c r="E586" i="5" s="1"/>
  <c r="E361" i="5"/>
  <c r="E360" i="5" s="1"/>
  <c r="T215" i="5"/>
  <c r="H249" i="5"/>
  <c r="L249" i="5"/>
  <c r="P249" i="5"/>
  <c r="T249" i="5"/>
  <c r="G249" i="5"/>
  <c r="O249" i="5"/>
  <c r="W249" i="5"/>
  <c r="F287" i="5"/>
  <c r="I351" i="5"/>
  <c r="G276" i="5"/>
  <c r="G280" i="5"/>
  <c r="G284" i="5"/>
  <c r="G288" i="5"/>
  <c r="H296" i="5"/>
  <c r="E351" i="5"/>
  <c r="F361" i="5"/>
  <c r="G362" i="5"/>
  <c r="K469" i="5"/>
  <c r="I296" i="5"/>
  <c r="M296" i="5" s="1"/>
  <c r="Q296" i="5" s="1"/>
  <c r="U296" i="5" s="1"/>
  <c r="H356" i="5"/>
  <c r="H354" i="5" s="1"/>
  <c r="H351" i="5"/>
  <c r="G278" i="5"/>
  <c r="F281" i="5"/>
  <c r="G282" i="5"/>
  <c r="F285" i="5"/>
  <c r="G286" i="5"/>
  <c r="N328" i="5"/>
  <c r="G387" i="5"/>
  <c r="G390" i="5"/>
  <c r="F389" i="5"/>
  <c r="G393" i="5"/>
  <c r="H394" i="5"/>
  <c r="F445" i="5"/>
  <c r="E400" i="5"/>
  <c r="E398" i="5" s="1"/>
  <c r="E536" i="5" s="1"/>
  <c r="E535" i="5" s="1"/>
  <c r="E541" i="5" s="1"/>
  <c r="E542" i="5" s="1"/>
  <c r="E407" i="5"/>
  <c r="E427" i="5"/>
  <c r="F429" i="5"/>
  <c r="F430" i="5"/>
  <c r="E423" i="5"/>
  <c r="F433" i="5"/>
  <c r="F434" i="5"/>
  <c r="F563" i="5"/>
  <c r="G566" i="5"/>
  <c r="F564" i="5"/>
  <c r="P573" i="5"/>
  <c r="P488" i="5" s="1"/>
  <c r="O488" i="5"/>
  <c r="H540" i="5"/>
  <c r="L540" i="5"/>
  <c r="H533" i="5"/>
  <c r="I533" i="5" s="1"/>
  <c r="J533" i="5" s="1"/>
  <c r="K533" i="5" s="1"/>
  <c r="L533" i="5" s="1"/>
  <c r="M533" i="5" s="1"/>
  <c r="N533" i="5" s="1"/>
  <c r="O533" i="5" s="1"/>
  <c r="P533" i="5" s="1"/>
  <c r="Q533" i="5" s="1"/>
  <c r="R533" i="5" s="1"/>
  <c r="S533" i="5" s="1"/>
  <c r="T533" i="5" s="1"/>
  <c r="U533" i="5" s="1"/>
  <c r="V533" i="5" s="1"/>
  <c r="W533" i="5" s="1"/>
  <c r="O563" i="5"/>
  <c r="R577" i="5"/>
  <c r="J484" i="5"/>
  <c r="M488" i="5"/>
  <c r="R495" i="5"/>
  <c r="F540" i="5"/>
  <c r="J540" i="5"/>
  <c r="N540" i="5"/>
  <c r="R540" i="5"/>
  <c r="K540" i="5"/>
  <c r="S540" i="5"/>
  <c r="P540" i="5"/>
  <c r="T540" i="5"/>
  <c r="I590" i="5"/>
  <c r="J589" i="5" s="1"/>
  <c r="V540" i="5"/>
  <c r="E564" i="5"/>
  <c r="H591" i="5"/>
  <c r="E588" i="5"/>
  <c r="F457" i="5" l="1"/>
  <c r="G94" i="5"/>
  <c r="F137" i="5"/>
  <c r="F402" i="5"/>
  <c r="F403" i="5" s="1"/>
  <c r="F442" i="5"/>
  <c r="J351" i="5"/>
  <c r="F142" i="5"/>
  <c r="F143" i="5" s="1"/>
  <c r="G142" i="5" s="1"/>
  <c r="R503" i="5"/>
  <c r="S502" i="5"/>
  <c r="F150" i="5"/>
  <c r="F151" i="5" s="1"/>
  <c r="G150" i="5" s="1"/>
  <c r="H396" i="5"/>
  <c r="I396" i="5" s="1"/>
  <c r="P503" i="5"/>
  <c r="U352" i="5"/>
  <c r="G588" i="5"/>
  <c r="Y289" i="5"/>
  <c r="Z289" i="5" s="1"/>
  <c r="J353" i="5"/>
  <c r="F410" i="5"/>
  <c r="F411" i="5" s="1"/>
  <c r="G410" i="5" s="1"/>
  <c r="F386" i="5"/>
  <c r="F450" i="5"/>
  <c r="F451" i="5" s="1"/>
  <c r="M353" i="5"/>
  <c r="S353" i="5"/>
  <c r="F418" i="5"/>
  <c r="F419" i="5" s="1"/>
  <c r="G417" i="5" s="1"/>
  <c r="R353" i="5"/>
  <c r="U73" i="5"/>
  <c r="H353" i="5"/>
  <c r="F153" i="5"/>
  <c r="F155" i="5" s="1"/>
  <c r="G153" i="5" s="1"/>
  <c r="U71" i="5"/>
  <c r="F174" i="5"/>
  <c r="F175" i="5" s="1"/>
  <c r="H70" i="5"/>
  <c r="H75" i="5"/>
  <c r="E192" i="5"/>
  <c r="E190" i="5" s="1"/>
  <c r="E188" i="5" s="1"/>
  <c r="H74" i="5"/>
  <c r="E581" i="5"/>
  <c r="E582" i="5" s="1"/>
  <c r="F360" i="5"/>
  <c r="H29" i="5"/>
  <c r="H165" i="5"/>
  <c r="H166" i="5"/>
  <c r="H167" i="5" s="1"/>
  <c r="N574" i="5"/>
  <c r="G162" i="5"/>
  <c r="G163" i="5" s="1"/>
  <c r="H162" i="5" s="1"/>
  <c r="I568" i="5"/>
  <c r="I483" i="5" s="1"/>
  <c r="H483" i="5"/>
  <c r="K571" i="5"/>
  <c r="E472" i="5"/>
  <c r="E470" i="5" s="1"/>
  <c r="E468" i="5" s="1"/>
  <c r="E499" i="5" s="1"/>
  <c r="E506" i="5" s="1"/>
  <c r="F414" i="5"/>
  <c r="F415" i="5" s="1"/>
  <c r="G414" i="5" s="1"/>
  <c r="G93" i="5"/>
  <c r="H93" i="5" s="1"/>
  <c r="J486" i="5"/>
  <c r="L503" i="5"/>
  <c r="M502" i="5"/>
  <c r="M503" i="5" s="1"/>
  <c r="P576" i="5"/>
  <c r="O491" i="5"/>
  <c r="L569" i="5"/>
  <c r="M569" i="5" s="1"/>
  <c r="N569" i="5" s="1"/>
  <c r="O569" i="5" s="1"/>
  <c r="P569" i="5" s="1"/>
  <c r="Q569" i="5" s="1"/>
  <c r="P575" i="5"/>
  <c r="O490" i="5"/>
  <c r="F443" i="5"/>
  <c r="G441" i="5" s="1"/>
  <c r="F171" i="5"/>
  <c r="G169" i="5" s="1"/>
  <c r="F438" i="5"/>
  <c r="F437" i="5"/>
  <c r="F146" i="5"/>
  <c r="F145" i="5"/>
  <c r="M489" i="5"/>
  <c r="L572" i="5"/>
  <c r="L487" i="5" s="1"/>
  <c r="K487" i="5"/>
  <c r="I588" i="5"/>
  <c r="F435" i="5"/>
  <c r="G433" i="5" s="1"/>
  <c r="F431" i="5"/>
  <c r="G429" i="5" s="1"/>
  <c r="F447" i="5"/>
  <c r="G445" i="5" s="1"/>
  <c r="F177" i="5"/>
  <c r="F179" i="5" s="1"/>
  <c r="G178" i="5" s="1"/>
  <c r="G157" i="5"/>
  <c r="G159" i="5" s="1"/>
  <c r="H158" i="5" s="1"/>
  <c r="F135" i="5"/>
  <c r="G133" i="5" s="1"/>
  <c r="G90" i="5"/>
  <c r="H90" i="5" s="1"/>
  <c r="H105" i="5" s="1"/>
  <c r="H104" i="5" s="1"/>
  <c r="H89" i="5" s="1"/>
  <c r="S579" i="5"/>
  <c r="S494" i="5" s="1"/>
  <c r="J570" i="5"/>
  <c r="R578" i="5"/>
  <c r="G298" i="5"/>
  <c r="K296" i="5"/>
  <c r="O296" i="5" s="1"/>
  <c r="S296" i="5" s="1"/>
  <c r="W296" i="5" s="1"/>
  <c r="H157" i="5"/>
  <c r="V66" i="5"/>
  <c r="V72" i="5" s="1"/>
  <c r="V74" i="5"/>
  <c r="V70" i="5"/>
  <c r="V75" i="5"/>
  <c r="V71" i="5"/>
  <c r="V73" i="5"/>
  <c r="H588" i="5"/>
  <c r="K591" i="5"/>
  <c r="N591" i="5" s="1"/>
  <c r="Q591" i="5" s="1"/>
  <c r="T591" i="5" s="1"/>
  <c r="W591" i="5" s="1"/>
  <c r="I394" i="5"/>
  <c r="H393" i="5"/>
  <c r="J590" i="5"/>
  <c r="K589" i="5" s="1"/>
  <c r="G413" i="5"/>
  <c r="H390" i="5"/>
  <c r="G389" i="5"/>
  <c r="N353" i="5"/>
  <c r="O328" i="5"/>
  <c r="N351" i="5"/>
  <c r="G281" i="5"/>
  <c r="L356" i="5"/>
  <c r="L354" i="5" s="1"/>
  <c r="G361" i="5"/>
  <c r="H362" i="5"/>
  <c r="H298" i="5"/>
  <c r="L296" i="5"/>
  <c r="P296" i="5" s="1"/>
  <c r="T296" i="5" s="1"/>
  <c r="M356" i="5"/>
  <c r="M354" i="5" s="1"/>
  <c r="H288" i="5"/>
  <c r="H283" i="5"/>
  <c r="H277" i="5"/>
  <c r="H203" i="5" s="1"/>
  <c r="F107" i="5"/>
  <c r="G92" i="5"/>
  <c r="F122" i="5"/>
  <c r="F121" i="5"/>
  <c r="U33" i="5"/>
  <c r="V32" i="5"/>
  <c r="G79" i="5"/>
  <c r="H77" i="5"/>
  <c r="F422" i="5"/>
  <c r="F421" i="5"/>
  <c r="H387" i="5"/>
  <c r="G386" i="5"/>
  <c r="G204" i="5"/>
  <c r="H278" i="5"/>
  <c r="P357" i="5"/>
  <c r="O356" i="5"/>
  <c r="O354" i="5" s="1"/>
  <c r="N356" i="5"/>
  <c r="N354" i="5" s="1"/>
  <c r="H280" i="5"/>
  <c r="F272" i="5"/>
  <c r="F273" i="5"/>
  <c r="G174" i="5"/>
  <c r="G173" i="5"/>
  <c r="I99" i="5"/>
  <c r="H111" i="5"/>
  <c r="H110" i="5" s="1"/>
  <c r="E245" i="5"/>
  <c r="E244" i="5" s="1"/>
  <c r="E118" i="5"/>
  <c r="G84" i="5"/>
  <c r="G85" i="5" s="1"/>
  <c r="H78" i="5"/>
  <c r="U27" i="5"/>
  <c r="U59" i="5" s="1"/>
  <c r="U29" i="5"/>
  <c r="H286" i="5"/>
  <c r="T502" i="5"/>
  <c r="S503" i="5"/>
  <c r="H566" i="5"/>
  <c r="G564" i="5"/>
  <c r="G563" i="5"/>
  <c r="F406" i="5"/>
  <c r="F405" i="5"/>
  <c r="G285" i="5"/>
  <c r="L469" i="5"/>
  <c r="I298" i="5"/>
  <c r="U353" i="5"/>
  <c r="V352" i="5"/>
  <c r="I217" i="5"/>
  <c r="G275" i="5"/>
  <c r="H275" i="5" s="1"/>
  <c r="F130" i="5"/>
  <c r="F129" i="5"/>
  <c r="F125" i="5"/>
  <c r="F126" i="5"/>
  <c r="T66" i="5"/>
  <c r="T72" i="5" s="1"/>
  <c r="T70" i="5"/>
  <c r="G134" i="5"/>
  <c r="F139" i="5"/>
  <c r="V61" i="5"/>
  <c r="W63" i="5"/>
  <c r="H106" i="5"/>
  <c r="I91" i="5"/>
  <c r="G57" i="5"/>
  <c r="G49" i="5"/>
  <c r="T75" i="5"/>
  <c r="T29" i="5"/>
  <c r="T27" i="5"/>
  <c r="T59" i="5" s="1"/>
  <c r="W30" i="5"/>
  <c r="V28" i="5"/>
  <c r="V31" i="5"/>
  <c r="F425" i="5"/>
  <c r="F426" i="5"/>
  <c r="S577" i="5"/>
  <c r="R492" i="5"/>
  <c r="Q573" i="5"/>
  <c r="G434" i="5"/>
  <c r="F459" i="5"/>
  <c r="H282" i="5"/>
  <c r="I286" i="5"/>
  <c r="H281" i="5"/>
  <c r="H276" i="5"/>
  <c r="H202" i="5" s="1"/>
  <c r="G202" i="5"/>
  <c r="G287" i="5"/>
  <c r="H284" i="5"/>
  <c r="J300" i="5"/>
  <c r="K299" i="5" s="1"/>
  <c r="L328" i="5"/>
  <c r="K353" i="5"/>
  <c r="K351" i="5"/>
  <c r="H279" i="5"/>
  <c r="F455" i="5"/>
  <c r="I189" i="5"/>
  <c r="G203" i="5"/>
  <c r="F203" i="5"/>
  <c r="F201" i="5"/>
  <c r="F200" i="5" s="1"/>
  <c r="F196" i="5" s="1"/>
  <c r="G108" i="5"/>
  <c r="U66" i="5"/>
  <c r="U72" i="5" s="1"/>
  <c r="U70" i="5"/>
  <c r="T73" i="5"/>
  <c r="K96" i="5"/>
  <c r="J113" i="5"/>
  <c r="U75" i="5"/>
  <c r="F57" i="5"/>
  <c r="F49" i="5"/>
  <c r="H16" i="5"/>
  <c r="G15" i="5"/>
  <c r="G18" i="5" s="1"/>
  <c r="T74" i="5"/>
  <c r="H21" i="5"/>
  <c r="G19" i="5"/>
  <c r="G402" i="5" l="1"/>
  <c r="G401" i="5"/>
  <c r="F131" i="5"/>
  <c r="G129" i="5" s="1"/>
  <c r="P484" i="5"/>
  <c r="G141" i="5"/>
  <c r="G109" i="5"/>
  <c r="H94" i="5"/>
  <c r="E219" i="5"/>
  <c r="E224" i="5" s="1"/>
  <c r="E225" i="5" s="1"/>
  <c r="G442" i="5"/>
  <c r="G446" i="5"/>
  <c r="Y215" i="5"/>
  <c r="G418" i="5"/>
  <c r="G419" i="5" s="1"/>
  <c r="H397" i="5"/>
  <c r="G154" i="5"/>
  <c r="G155" i="5" s="1"/>
  <c r="G430" i="5"/>
  <c r="AA289" i="5"/>
  <c r="Z215" i="5"/>
  <c r="I90" i="5"/>
  <c r="I105" i="5" s="1"/>
  <c r="I104" i="5" s="1"/>
  <c r="G170" i="5"/>
  <c r="G177" i="5"/>
  <c r="O484" i="5"/>
  <c r="G409" i="5"/>
  <c r="G411" i="5" s="1"/>
  <c r="E583" i="5"/>
  <c r="E584" i="5" s="1"/>
  <c r="E585" i="5" s="1"/>
  <c r="E587" i="5" s="1"/>
  <c r="H159" i="5"/>
  <c r="I157" i="5" s="1"/>
  <c r="G201" i="5"/>
  <c r="G200" i="5" s="1"/>
  <c r="G196" i="5" s="1"/>
  <c r="J298" i="5"/>
  <c r="G171" i="5"/>
  <c r="H169" i="5" s="1"/>
  <c r="F423" i="5"/>
  <c r="G421" i="5" s="1"/>
  <c r="G105" i="5"/>
  <c r="G104" i="5" s="1"/>
  <c r="G89" i="5" s="1"/>
  <c r="L571" i="5"/>
  <c r="I166" i="5"/>
  <c r="I165" i="5"/>
  <c r="I277" i="5"/>
  <c r="I203" i="5" s="1"/>
  <c r="F439" i="5"/>
  <c r="N484" i="5"/>
  <c r="H161" i="5"/>
  <c r="H163" i="5" s="1"/>
  <c r="L484" i="5"/>
  <c r="K570" i="5"/>
  <c r="T579" i="5"/>
  <c r="T494" i="5" s="1"/>
  <c r="M572" i="5"/>
  <c r="M484" i="5"/>
  <c r="J568" i="5"/>
  <c r="J483" i="5" s="1"/>
  <c r="O574" i="5"/>
  <c r="G135" i="5"/>
  <c r="H134" i="5" s="1"/>
  <c r="G447" i="5"/>
  <c r="H446" i="5" s="1"/>
  <c r="S578" i="5"/>
  <c r="T578" i="5" s="1"/>
  <c r="U578" i="5" s="1"/>
  <c r="V578" i="5" s="1"/>
  <c r="W578" i="5" s="1"/>
  <c r="S493" i="5"/>
  <c r="R493" i="5"/>
  <c r="Q576" i="5"/>
  <c r="R576" i="5" s="1"/>
  <c r="S576" i="5" s="1"/>
  <c r="T576" i="5" s="1"/>
  <c r="U576" i="5" s="1"/>
  <c r="V576" i="5" s="1"/>
  <c r="W576" i="5" s="1"/>
  <c r="P491" i="5"/>
  <c r="W491" i="5"/>
  <c r="G149" i="5"/>
  <c r="G151" i="5" s="1"/>
  <c r="H149" i="5" s="1"/>
  <c r="G435" i="5"/>
  <c r="H434" i="5" s="1"/>
  <c r="G415" i="5"/>
  <c r="H414" i="5" s="1"/>
  <c r="G179" i="5"/>
  <c r="H177" i="5" s="1"/>
  <c r="J485" i="5"/>
  <c r="N489" i="5"/>
  <c r="F147" i="5"/>
  <c r="Q575" i="5"/>
  <c r="P490" i="5"/>
  <c r="R491" i="5"/>
  <c r="K486" i="5"/>
  <c r="Q491" i="5"/>
  <c r="H205" i="5"/>
  <c r="I21" i="5"/>
  <c r="H19" i="5"/>
  <c r="K113" i="5"/>
  <c r="L96" i="5"/>
  <c r="L351" i="5"/>
  <c r="L353" i="5"/>
  <c r="I284" i="5"/>
  <c r="V29" i="5"/>
  <c r="V27" i="5"/>
  <c r="V59" i="5" s="1"/>
  <c r="G138" i="5"/>
  <c r="G137" i="5"/>
  <c r="H108" i="5"/>
  <c r="I93" i="5"/>
  <c r="K300" i="5"/>
  <c r="L299" i="5" s="1"/>
  <c r="I276" i="5"/>
  <c r="J276" i="5" s="1"/>
  <c r="G449" i="5"/>
  <c r="G450" i="5"/>
  <c r="G457" i="5"/>
  <c r="G458" i="5"/>
  <c r="F427" i="5"/>
  <c r="W31" i="5"/>
  <c r="I106" i="5"/>
  <c r="J91" i="5"/>
  <c r="F127" i="5"/>
  <c r="G273" i="5"/>
  <c r="G272" i="5"/>
  <c r="H201" i="5"/>
  <c r="H200" i="5" s="1"/>
  <c r="H196" i="5" s="1"/>
  <c r="M469" i="5"/>
  <c r="F400" i="5"/>
  <c r="F398" i="5" s="1"/>
  <c r="I111" i="5"/>
  <c r="I110" i="5" s="1"/>
  <c r="J99" i="5"/>
  <c r="Q357" i="5"/>
  <c r="P356" i="5"/>
  <c r="P354" i="5" s="1"/>
  <c r="H287" i="5"/>
  <c r="I287" i="5" s="1"/>
  <c r="J287" i="5" s="1"/>
  <c r="G443" i="5"/>
  <c r="I283" i="5"/>
  <c r="J283" i="5" s="1"/>
  <c r="I362" i="5"/>
  <c r="H361" i="5"/>
  <c r="H389" i="5"/>
  <c r="I390" i="5"/>
  <c r="H273" i="5"/>
  <c r="I275" i="5"/>
  <c r="I201" i="5" s="1"/>
  <c r="I200" i="5" s="1"/>
  <c r="I196" i="5" s="1"/>
  <c r="I279" i="5"/>
  <c r="J279" i="5" s="1"/>
  <c r="I282" i="5"/>
  <c r="J282" i="5" s="1"/>
  <c r="K282" i="5" s="1"/>
  <c r="R573" i="5"/>
  <c r="R488" i="5" s="1"/>
  <c r="T577" i="5"/>
  <c r="U577" i="5" s="1"/>
  <c r="V577" i="5" s="1"/>
  <c r="W577" i="5" s="1"/>
  <c r="S492" i="5"/>
  <c r="W61" i="5"/>
  <c r="W64" i="5"/>
  <c r="J217" i="5"/>
  <c r="F407" i="5"/>
  <c r="F120" i="5"/>
  <c r="G360" i="5"/>
  <c r="P328" i="5"/>
  <c r="O353" i="5"/>
  <c r="O351" i="5"/>
  <c r="I158" i="5"/>
  <c r="E516" i="5"/>
  <c r="F515" i="5" s="1"/>
  <c r="E509" i="5"/>
  <c r="E507" i="5"/>
  <c r="E514" i="5" s="1"/>
  <c r="H15" i="5"/>
  <c r="H18" i="5" s="1"/>
  <c r="I16" i="5"/>
  <c r="J189" i="5"/>
  <c r="G454" i="5"/>
  <c r="G453" i="5"/>
  <c r="I281" i="5"/>
  <c r="G403" i="5"/>
  <c r="G431" i="5"/>
  <c r="W352" i="5"/>
  <c r="W353" i="5" s="1"/>
  <c r="V353" i="5"/>
  <c r="H563" i="5"/>
  <c r="I566" i="5"/>
  <c r="H564" i="5"/>
  <c r="I89" i="5"/>
  <c r="E250" i="5"/>
  <c r="E251" i="5" s="1"/>
  <c r="E290" i="5"/>
  <c r="G175" i="5"/>
  <c r="I278" i="5"/>
  <c r="I204" i="5" s="1"/>
  <c r="I77" i="5"/>
  <c r="H79" i="5"/>
  <c r="W32" i="5"/>
  <c r="V33" i="5"/>
  <c r="F123" i="5"/>
  <c r="G143" i="5"/>
  <c r="I288" i="5"/>
  <c r="I397" i="5"/>
  <c r="J396" i="5"/>
  <c r="J588" i="5"/>
  <c r="T503" i="5"/>
  <c r="U502" i="5"/>
  <c r="H84" i="5"/>
  <c r="H85" i="5" s="1"/>
  <c r="I78" i="5"/>
  <c r="H170" i="5"/>
  <c r="H204" i="5"/>
  <c r="H386" i="5"/>
  <c r="I387" i="5"/>
  <c r="H92" i="5"/>
  <c r="G107" i="5"/>
  <c r="H285" i="5"/>
  <c r="J286" i="5"/>
  <c r="I280" i="5"/>
  <c r="Q488" i="5"/>
  <c r="K590" i="5"/>
  <c r="L589" i="5" s="1"/>
  <c r="K588" i="5"/>
  <c r="J394" i="5"/>
  <c r="I393" i="5"/>
  <c r="H109" i="5" l="1"/>
  <c r="I94" i="5"/>
  <c r="G422" i="5"/>
  <c r="G130" i="5"/>
  <c r="G131" i="5" s="1"/>
  <c r="H130" i="5" s="1"/>
  <c r="F472" i="5"/>
  <c r="F470" i="5" s="1"/>
  <c r="F468" i="5" s="1"/>
  <c r="U493" i="5"/>
  <c r="J90" i="5"/>
  <c r="H433" i="5"/>
  <c r="H435" i="5" s="1"/>
  <c r="V491" i="5"/>
  <c r="W493" i="5"/>
  <c r="H413" i="5"/>
  <c r="H415" i="5"/>
  <c r="I414" i="5" s="1"/>
  <c r="V493" i="5"/>
  <c r="H171" i="5"/>
  <c r="I169" i="5" s="1"/>
  <c r="U492" i="5"/>
  <c r="H133" i="5"/>
  <c r="H135" i="5" s="1"/>
  <c r="W492" i="5"/>
  <c r="H150" i="5"/>
  <c r="H151" i="5" s="1"/>
  <c r="U491" i="5"/>
  <c r="G437" i="5"/>
  <c r="G438" i="5"/>
  <c r="M571" i="5"/>
  <c r="I159" i="5"/>
  <c r="J157" i="5" s="1"/>
  <c r="U579" i="5"/>
  <c r="V579" i="5" s="1"/>
  <c r="W579" i="5" s="1"/>
  <c r="G145" i="5"/>
  <c r="G146" i="5"/>
  <c r="L570" i="5"/>
  <c r="K485" i="5"/>
  <c r="G455" i="5"/>
  <c r="H453" i="5" s="1"/>
  <c r="L486" i="5"/>
  <c r="R575" i="5"/>
  <c r="R490" i="5" s="1"/>
  <c r="Q490" i="5"/>
  <c r="N572" i="5"/>
  <c r="H178" i="5"/>
  <c r="H179" i="5" s="1"/>
  <c r="I177" i="5" s="1"/>
  <c r="H445" i="5"/>
  <c r="H447" i="5" s="1"/>
  <c r="F192" i="5"/>
  <c r="F190" i="5" s="1"/>
  <c r="F188" i="5" s="1"/>
  <c r="T492" i="5"/>
  <c r="J277" i="5"/>
  <c r="J203" i="5" s="1"/>
  <c r="G459" i="5"/>
  <c r="H457" i="5" s="1"/>
  <c r="M487" i="5"/>
  <c r="S491" i="5"/>
  <c r="P574" i="5"/>
  <c r="P489" i="5" s="1"/>
  <c r="O489" i="5"/>
  <c r="K568" i="5"/>
  <c r="T491" i="5"/>
  <c r="I167" i="5"/>
  <c r="T493" i="5"/>
  <c r="K276" i="5"/>
  <c r="L276" i="5" s="1"/>
  <c r="L202" i="5" s="1"/>
  <c r="I92" i="5"/>
  <c r="H107" i="5"/>
  <c r="J278" i="5"/>
  <c r="K394" i="5"/>
  <c r="J393" i="5"/>
  <c r="J387" i="5"/>
  <c r="I386" i="5"/>
  <c r="J78" i="5"/>
  <c r="I84" i="5"/>
  <c r="I85" i="5" s="1"/>
  <c r="H141" i="5"/>
  <c r="H142" i="5"/>
  <c r="I79" i="5"/>
  <c r="J77" i="5"/>
  <c r="H173" i="5"/>
  <c r="H174" i="5"/>
  <c r="J566" i="5"/>
  <c r="I564" i="5"/>
  <c r="I563" i="5"/>
  <c r="I273" i="5"/>
  <c r="H360" i="5"/>
  <c r="H441" i="5"/>
  <c r="H442" i="5"/>
  <c r="R357" i="5"/>
  <c r="Q356" i="5"/>
  <c r="Q354" i="5" s="1"/>
  <c r="H410" i="5"/>
  <c r="H409" i="5"/>
  <c r="K91" i="5"/>
  <c r="J106" i="5"/>
  <c r="G425" i="5"/>
  <c r="G426" i="5"/>
  <c r="I19" i="5"/>
  <c r="J21" i="5"/>
  <c r="V492" i="5"/>
  <c r="S573" i="5"/>
  <c r="S488" i="5" s="1"/>
  <c r="K208" i="5"/>
  <c r="J390" i="5"/>
  <c r="I389" i="5"/>
  <c r="J362" i="5"/>
  <c r="I361" i="5"/>
  <c r="I360" i="5" s="1"/>
  <c r="K277" i="5"/>
  <c r="L277" i="5" s="1"/>
  <c r="F536" i="5"/>
  <c r="F535" i="5" s="1"/>
  <c r="F499" i="5"/>
  <c r="F506" i="5" s="1"/>
  <c r="L113" i="5"/>
  <c r="M96" i="5"/>
  <c r="J205" i="5"/>
  <c r="K286" i="5"/>
  <c r="L286" i="5" s="1"/>
  <c r="J397" i="5"/>
  <c r="K396" i="5"/>
  <c r="E291" i="5"/>
  <c r="E292" i="5"/>
  <c r="J16" i="5"/>
  <c r="I15" i="5"/>
  <c r="I18" i="5" s="1"/>
  <c r="F245" i="5"/>
  <c r="F244" i="5" s="1"/>
  <c r="F118" i="5"/>
  <c r="K217" i="5"/>
  <c r="L590" i="5"/>
  <c r="M589" i="5" s="1"/>
  <c r="I206" i="5"/>
  <c r="J280" i="5"/>
  <c r="K287" i="5"/>
  <c r="L287" i="5" s="1"/>
  <c r="W33" i="5"/>
  <c r="H430" i="5"/>
  <c r="H429" i="5"/>
  <c r="L282" i="5"/>
  <c r="G423" i="5"/>
  <c r="G405" i="5"/>
  <c r="G406" i="5"/>
  <c r="I285" i="5"/>
  <c r="J281" i="5"/>
  <c r="H272" i="5"/>
  <c r="K283" i="5"/>
  <c r="J111" i="5"/>
  <c r="J110" i="5" s="1"/>
  <c r="K99" i="5"/>
  <c r="N469" i="5"/>
  <c r="K279" i="5"/>
  <c r="G451" i="5"/>
  <c r="K298" i="5"/>
  <c r="J93" i="5"/>
  <c r="I108" i="5"/>
  <c r="G139" i="5"/>
  <c r="J275" i="5"/>
  <c r="I170" i="5"/>
  <c r="H154" i="5"/>
  <c r="H153" i="5"/>
  <c r="G121" i="5"/>
  <c r="G122" i="5"/>
  <c r="U503" i="5"/>
  <c r="V502" i="5"/>
  <c r="J288" i="5"/>
  <c r="H417" i="5"/>
  <c r="H418" i="5"/>
  <c r="H401" i="5"/>
  <c r="H402" i="5"/>
  <c r="K189" i="5"/>
  <c r="P353" i="5"/>
  <c r="P351" i="5"/>
  <c r="Q328" i="5"/>
  <c r="H129" i="5"/>
  <c r="W74" i="5"/>
  <c r="W70" i="5"/>
  <c r="W75" i="5"/>
  <c r="W66" i="5"/>
  <c r="W72" i="5" s="1"/>
  <c r="W71" i="5"/>
  <c r="W73" i="5"/>
  <c r="I161" i="5"/>
  <c r="I162" i="5"/>
  <c r="J284" i="5"/>
  <c r="G125" i="5"/>
  <c r="G126" i="5"/>
  <c r="W28" i="5"/>
  <c r="I202" i="5"/>
  <c r="K202" i="5"/>
  <c r="J202" i="5"/>
  <c r="L300" i="5"/>
  <c r="M299" i="5" s="1"/>
  <c r="I205" i="5"/>
  <c r="I178" i="5" l="1"/>
  <c r="G147" i="5"/>
  <c r="I109" i="5"/>
  <c r="J94" i="5"/>
  <c r="V494" i="5"/>
  <c r="J105" i="5"/>
  <c r="J104" i="5" s="1"/>
  <c r="J89" i="5" s="1"/>
  <c r="K90" i="5"/>
  <c r="I149" i="5"/>
  <c r="I150" i="5"/>
  <c r="I171" i="5"/>
  <c r="I413" i="5"/>
  <c r="H458" i="5"/>
  <c r="H459" i="5" s="1"/>
  <c r="I457" i="5" s="1"/>
  <c r="I134" i="5"/>
  <c r="I133" i="5"/>
  <c r="F219" i="5"/>
  <c r="F224" i="5" s="1"/>
  <c r="F225" i="5" s="1"/>
  <c r="H454" i="5"/>
  <c r="H455" i="5" s="1"/>
  <c r="W494" i="5"/>
  <c r="G439" i="5"/>
  <c r="I445" i="5"/>
  <c r="I446" i="5"/>
  <c r="O572" i="5"/>
  <c r="N487" i="5"/>
  <c r="H431" i="5"/>
  <c r="I430" i="5" s="1"/>
  <c r="K203" i="5"/>
  <c r="H145" i="5"/>
  <c r="H146" i="5"/>
  <c r="H419" i="5"/>
  <c r="I418" i="5" s="1"/>
  <c r="J158" i="5"/>
  <c r="J159" i="5" s="1"/>
  <c r="J166" i="5"/>
  <c r="J165" i="5"/>
  <c r="L568" i="5"/>
  <c r="K483" i="5"/>
  <c r="Q574" i="5"/>
  <c r="U494" i="5"/>
  <c r="G400" i="5"/>
  <c r="G398" i="5" s="1"/>
  <c r="G536" i="5" s="1"/>
  <c r="G535" i="5" s="1"/>
  <c r="G581" i="5" s="1"/>
  <c r="G583" i="5" s="1"/>
  <c r="G584" i="5" s="1"/>
  <c r="G585" i="5" s="1"/>
  <c r="G587" i="5" s="1"/>
  <c r="H443" i="5"/>
  <c r="S575" i="5"/>
  <c r="M570" i="5"/>
  <c r="M485" i="5" s="1"/>
  <c r="L485" i="5"/>
  <c r="N571" i="5"/>
  <c r="M486" i="5"/>
  <c r="M277" i="5"/>
  <c r="M203" i="5" s="1"/>
  <c r="L203" i="5"/>
  <c r="I163" i="5"/>
  <c r="H131" i="5"/>
  <c r="Q353" i="5"/>
  <c r="Q351" i="5"/>
  <c r="H155" i="5"/>
  <c r="J273" i="5"/>
  <c r="J201" i="5"/>
  <c r="J200" i="5" s="1"/>
  <c r="J196" i="5" s="1"/>
  <c r="H138" i="5"/>
  <c r="H137" i="5"/>
  <c r="L279" i="5"/>
  <c r="K111" i="5"/>
  <c r="K110" i="5" s="1"/>
  <c r="L99" i="5"/>
  <c r="I433" i="5"/>
  <c r="I434" i="5"/>
  <c r="G407" i="5"/>
  <c r="K288" i="5"/>
  <c r="I135" i="5"/>
  <c r="J15" i="5"/>
  <c r="J18" i="5" s="1"/>
  <c r="K16" i="5"/>
  <c r="L396" i="5"/>
  <c r="K397" i="5"/>
  <c r="F509" i="5"/>
  <c r="F507" i="5"/>
  <c r="F514" i="5" s="1"/>
  <c r="F516" i="5"/>
  <c r="G515" i="5" s="1"/>
  <c r="K390" i="5"/>
  <c r="J389" i="5"/>
  <c r="L208" i="5"/>
  <c r="T573" i="5"/>
  <c r="G427" i="5"/>
  <c r="H411" i="5"/>
  <c r="I272" i="5"/>
  <c r="H175" i="5"/>
  <c r="J79" i="5"/>
  <c r="K77" i="5"/>
  <c r="J386" i="5"/>
  <c r="K387" i="5"/>
  <c r="K393" i="5"/>
  <c r="L394" i="5"/>
  <c r="M286" i="5"/>
  <c r="K205" i="5"/>
  <c r="W29" i="5"/>
  <c r="W27" i="5"/>
  <c r="W59" i="5" s="1"/>
  <c r="G123" i="5"/>
  <c r="O469" i="5"/>
  <c r="H421" i="5"/>
  <c r="H422" i="5"/>
  <c r="M113" i="5"/>
  <c r="N96" i="5"/>
  <c r="F541" i="5"/>
  <c r="F542" i="5" s="1"/>
  <c r="F581" i="5"/>
  <c r="K21" i="5"/>
  <c r="J19" i="5"/>
  <c r="J285" i="5"/>
  <c r="K285" i="5" s="1"/>
  <c r="J84" i="5"/>
  <c r="J85" i="5" s="1"/>
  <c r="K78" i="5"/>
  <c r="V503" i="5"/>
  <c r="W502" i="5"/>
  <c r="W503" i="5" s="1"/>
  <c r="J170" i="5"/>
  <c r="J169" i="5"/>
  <c r="L283" i="5"/>
  <c r="J207" i="5"/>
  <c r="K281" i="5"/>
  <c r="K207" i="5" s="1"/>
  <c r="K158" i="5"/>
  <c r="K157" i="5"/>
  <c r="L298" i="5"/>
  <c r="G127" i="5"/>
  <c r="G120" i="5"/>
  <c r="J108" i="5"/>
  <c r="K93" i="5"/>
  <c r="M276" i="5"/>
  <c r="N276" i="5" s="1"/>
  <c r="M287" i="5"/>
  <c r="K280" i="5"/>
  <c r="J206" i="5"/>
  <c r="L588" i="5"/>
  <c r="F250" i="5"/>
  <c r="F251" i="5" s="1"/>
  <c r="F290" i="5"/>
  <c r="F292" i="5" s="1"/>
  <c r="K362" i="5"/>
  <c r="J361" i="5"/>
  <c r="I415" i="5"/>
  <c r="K275" i="5"/>
  <c r="L275" i="5" s="1"/>
  <c r="S357" i="5"/>
  <c r="R356" i="5"/>
  <c r="R354" i="5" s="1"/>
  <c r="H143" i="5"/>
  <c r="I179" i="5"/>
  <c r="M300" i="5"/>
  <c r="N299" i="5" s="1"/>
  <c r="L189" i="5"/>
  <c r="H403" i="5"/>
  <c r="K284" i="5"/>
  <c r="H450" i="5"/>
  <c r="H449" i="5"/>
  <c r="M282" i="5"/>
  <c r="I429" i="5"/>
  <c r="M590" i="5"/>
  <c r="N589" i="5" s="1"/>
  <c r="L217" i="5"/>
  <c r="E293" i="5"/>
  <c r="E294" i="5"/>
  <c r="E295" i="5" s="1"/>
  <c r="L91" i="5"/>
  <c r="K106" i="5"/>
  <c r="I442" i="5"/>
  <c r="I441" i="5"/>
  <c r="J563" i="5"/>
  <c r="J564" i="5"/>
  <c r="K566" i="5"/>
  <c r="K278" i="5"/>
  <c r="J204" i="5"/>
  <c r="I107" i="5"/>
  <c r="J92" i="5"/>
  <c r="K94" i="5" l="1"/>
  <c r="J109" i="5"/>
  <c r="G541" i="5"/>
  <c r="N277" i="5"/>
  <c r="N203" i="5" s="1"/>
  <c r="I417" i="5"/>
  <c r="I151" i="5"/>
  <c r="G542" i="5"/>
  <c r="L90" i="5"/>
  <c r="K105" i="5"/>
  <c r="K104" i="5" s="1"/>
  <c r="K89" i="5" s="1"/>
  <c r="J167" i="5"/>
  <c r="K165" i="5" s="1"/>
  <c r="H423" i="5"/>
  <c r="I422" i="5" s="1"/>
  <c r="I453" i="5"/>
  <c r="I455" i="5" s="1"/>
  <c r="I454" i="5"/>
  <c r="I447" i="5"/>
  <c r="I458" i="5"/>
  <c r="H147" i="5"/>
  <c r="I146" i="5" s="1"/>
  <c r="H437" i="5"/>
  <c r="H438" i="5"/>
  <c r="R574" i="5"/>
  <c r="S574" i="5" s="1"/>
  <c r="T574" i="5" s="1"/>
  <c r="U574" i="5" s="1"/>
  <c r="V574" i="5" s="1"/>
  <c r="W574" i="5" s="1"/>
  <c r="Q489" i="5"/>
  <c r="O571" i="5"/>
  <c r="N486" i="5"/>
  <c r="N570" i="5"/>
  <c r="N485" i="5" s="1"/>
  <c r="O487" i="5"/>
  <c r="M588" i="5"/>
  <c r="I431" i="5"/>
  <c r="J429" i="5" s="1"/>
  <c r="L281" i="5"/>
  <c r="L207" i="5" s="1"/>
  <c r="K159" i="5"/>
  <c r="I435" i="5"/>
  <c r="J433" i="5" s="1"/>
  <c r="T575" i="5"/>
  <c r="U489" i="5"/>
  <c r="M568" i="5"/>
  <c r="N568" i="5" s="1"/>
  <c r="O568" i="5" s="1"/>
  <c r="P568" i="5" s="1"/>
  <c r="L483" i="5"/>
  <c r="P572" i="5"/>
  <c r="S490" i="5"/>
  <c r="J360" i="5"/>
  <c r="M275" i="5"/>
  <c r="M201" i="5" s="1"/>
  <c r="M200" i="5" s="1"/>
  <c r="N202" i="5"/>
  <c r="N200" i="5" s="1"/>
  <c r="O276" i="5"/>
  <c r="P276" i="5" s="1"/>
  <c r="L566" i="5"/>
  <c r="K564" i="5"/>
  <c r="K563" i="5"/>
  <c r="L278" i="5"/>
  <c r="N300" i="5"/>
  <c r="O299" i="5" s="1"/>
  <c r="F293" i="5"/>
  <c r="F294" i="5"/>
  <c r="F295" i="5" s="1"/>
  <c r="K108" i="5"/>
  <c r="L93" i="5"/>
  <c r="I443" i="5"/>
  <c r="H451" i="5"/>
  <c r="M189" i="5"/>
  <c r="I142" i="5"/>
  <c r="I141" i="5"/>
  <c r="J414" i="5"/>
  <c r="J413" i="5"/>
  <c r="M208" i="5"/>
  <c r="I459" i="5"/>
  <c r="K84" i="5"/>
  <c r="K85" i="5" s="1"/>
  <c r="L78" i="5"/>
  <c r="P469" i="5"/>
  <c r="L387" i="5"/>
  <c r="K386" i="5"/>
  <c r="L205" i="5"/>
  <c r="H406" i="5"/>
  <c r="H405" i="5"/>
  <c r="L201" i="5"/>
  <c r="L200" i="5" s="1"/>
  <c r="L196" i="5" s="1"/>
  <c r="J272" i="5"/>
  <c r="M202" i="5"/>
  <c r="J178" i="5"/>
  <c r="J177" i="5"/>
  <c r="L209" i="5"/>
  <c r="F583" i="5"/>
  <c r="F584" i="5" s="1"/>
  <c r="F585" i="5" s="1"/>
  <c r="F587" i="5" s="1"/>
  <c r="F582" i="5"/>
  <c r="G582" i="5" s="1"/>
  <c r="N286" i="5"/>
  <c r="I174" i="5"/>
  <c r="I173" i="5"/>
  <c r="H425" i="5"/>
  <c r="H426" i="5"/>
  <c r="L397" i="5"/>
  <c r="M396" i="5"/>
  <c r="J445" i="5"/>
  <c r="J446" i="5"/>
  <c r="M99" i="5"/>
  <c r="L111" i="5"/>
  <c r="L110" i="5" s="1"/>
  <c r="M279" i="5"/>
  <c r="N275" i="5"/>
  <c r="O275" i="5" s="1"/>
  <c r="I153" i="5"/>
  <c r="I154" i="5"/>
  <c r="J149" i="5"/>
  <c r="J150" i="5"/>
  <c r="N287" i="5"/>
  <c r="H125" i="5"/>
  <c r="H126" i="5"/>
  <c r="L284" i="5"/>
  <c r="M284" i="5" s="1"/>
  <c r="H122" i="5"/>
  <c r="H121" i="5"/>
  <c r="H120" i="5" s="1"/>
  <c r="J107" i="5"/>
  <c r="K92" i="5"/>
  <c r="L106" i="5"/>
  <c r="M91" i="5"/>
  <c r="N590" i="5"/>
  <c r="O589" i="5" s="1"/>
  <c r="I402" i="5"/>
  <c r="I401" i="5"/>
  <c r="M298" i="5"/>
  <c r="K273" i="5"/>
  <c r="K272" i="5"/>
  <c r="K201" i="5"/>
  <c r="K200" i="5" s="1"/>
  <c r="K196" i="5" s="1"/>
  <c r="K361" i="5"/>
  <c r="L362" i="5"/>
  <c r="N282" i="5"/>
  <c r="J171" i="5"/>
  <c r="I419" i="5"/>
  <c r="G472" i="5"/>
  <c r="G470" i="5" s="1"/>
  <c r="G468" i="5" s="1"/>
  <c r="G499" i="5" s="1"/>
  <c r="G506" i="5" s="1"/>
  <c r="G192" i="5"/>
  <c r="G190" i="5" s="1"/>
  <c r="G188" i="5" s="1"/>
  <c r="M394" i="5"/>
  <c r="L393" i="5"/>
  <c r="U573" i="5"/>
  <c r="T488" i="5"/>
  <c r="F291" i="5"/>
  <c r="J133" i="5"/>
  <c r="J134" i="5"/>
  <c r="H139" i="5"/>
  <c r="I130" i="5"/>
  <c r="I129" i="5"/>
  <c r="L285" i="5"/>
  <c r="M217" i="5"/>
  <c r="S356" i="5"/>
  <c r="S354" i="5" s="1"/>
  <c r="T357" i="5"/>
  <c r="K206" i="5"/>
  <c r="L280" i="5"/>
  <c r="G245" i="5"/>
  <c r="G244" i="5" s="1"/>
  <c r="G118" i="5"/>
  <c r="L157" i="5"/>
  <c r="L158" i="5"/>
  <c r="L21" i="5"/>
  <c r="K19" i="5"/>
  <c r="N113" i="5"/>
  <c r="O96" i="5"/>
  <c r="K79" i="5"/>
  <c r="L77" i="5"/>
  <c r="I410" i="5"/>
  <c r="I409" i="5"/>
  <c r="K389" i="5"/>
  <c r="L390" i="5"/>
  <c r="L16" i="5"/>
  <c r="K15" i="5"/>
  <c r="K18" i="5" s="1"/>
  <c r="L288" i="5"/>
  <c r="J162" i="5"/>
  <c r="J161" i="5"/>
  <c r="M283" i="5"/>
  <c r="K204" i="5"/>
  <c r="M281" i="5" l="1"/>
  <c r="O277" i="5"/>
  <c r="P277" i="5" s="1"/>
  <c r="Q277" i="5" s="1"/>
  <c r="R277" i="5" s="1"/>
  <c r="S277" i="5" s="1"/>
  <c r="T277" i="5" s="1"/>
  <c r="U277" i="5" s="1"/>
  <c r="I421" i="5"/>
  <c r="K360" i="5"/>
  <c r="K166" i="5"/>
  <c r="L94" i="5"/>
  <c r="K109" i="5"/>
  <c r="I145" i="5"/>
  <c r="I147" i="5" s="1"/>
  <c r="N483" i="5"/>
  <c r="L105" i="5"/>
  <c r="L104" i="5" s="1"/>
  <c r="L89" i="5" s="1"/>
  <c r="M90" i="5"/>
  <c r="I411" i="5"/>
  <c r="J409" i="5" s="1"/>
  <c r="J434" i="5"/>
  <c r="R489" i="5"/>
  <c r="I155" i="5"/>
  <c r="J154" i="5" s="1"/>
  <c r="V489" i="5"/>
  <c r="W489" i="5"/>
  <c r="H439" i="5"/>
  <c r="I131" i="5"/>
  <c r="J129" i="5" s="1"/>
  <c r="T489" i="5"/>
  <c r="S489" i="5"/>
  <c r="U575" i="5"/>
  <c r="V575" i="5" s="1"/>
  <c r="W575" i="5" s="1"/>
  <c r="P571" i="5"/>
  <c r="P486" i="5"/>
  <c r="J163" i="5"/>
  <c r="K161" i="5" s="1"/>
  <c r="J179" i="5"/>
  <c r="K177" i="5" s="1"/>
  <c r="I143" i="5"/>
  <c r="M483" i="5"/>
  <c r="O570" i="5"/>
  <c r="J430" i="5"/>
  <c r="N588" i="5"/>
  <c r="I175" i="5"/>
  <c r="J174" i="5" s="1"/>
  <c r="J175" i="5" s="1"/>
  <c r="J415" i="5"/>
  <c r="K414" i="5" s="1"/>
  <c r="Q572" i="5"/>
  <c r="P487" i="5"/>
  <c r="T490" i="5"/>
  <c r="K167" i="5"/>
  <c r="O486" i="5"/>
  <c r="O483" i="5"/>
  <c r="G219" i="5"/>
  <c r="G220" i="5" s="1"/>
  <c r="G223" i="5" s="1"/>
  <c r="P275" i="5"/>
  <c r="M210" i="5"/>
  <c r="N284" i="5"/>
  <c r="L15" i="5"/>
  <c r="L18" i="5" s="1"/>
  <c r="M16" i="5"/>
  <c r="I423" i="5"/>
  <c r="N283" i="5"/>
  <c r="O283" i="5" s="1"/>
  <c r="P283" i="5" s="1"/>
  <c r="Q283" i="5" s="1"/>
  <c r="R283" i="5" s="1"/>
  <c r="I137" i="5"/>
  <c r="I138" i="5"/>
  <c r="J453" i="5"/>
  <c r="J454" i="5"/>
  <c r="Q276" i="5"/>
  <c r="R276" i="5" s="1"/>
  <c r="S276" i="5" s="1"/>
  <c r="T276" i="5" s="1"/>
  <c r="U276" i="5" s="1"/>
  <c r="V276" i="5" s="1"/>
  <c r="W276" i="5" s="1"/>
  <c r="X276" i="5" s="1"/>
  <c r="Y276" i="5" s="1"/>
  <c r="Z276" i="5" s="1"/>
  <c r="AA276" i="5" s="1"/>
  <c r="O590" i="5"/>
  <c r="P589" i="5" s="1"/>
  <c r="O588" i="5"/>
  <c r="O282" i="5"/>
  <c r="O208" i="5" s="1"/>
  <c r="H123" i="5"/>
  <c r="M288" i="5"/>
  <c r="N288" i="5" s="1"/>
  <c r="O288" i="5" s="1"/>
  <c r="P288" i="5" s="1"/>
  <c r="Q288" i="5" s="1"/>
  <c r="N396" i="5"/>
  <c r="M397" i="5"/>
  <c r="H427" i="5"/>
  <c r="L386" i="5"/>
  <c r="M387" i="5"/>
  <c r="L84" i="5"/>
  <c r="L85" i="5" s="1"/>
  <c r="M78" i="5"/>
  <c r="I450" i="5"/>
  <c r="I449" i="5"/>
  <c r="J431" i="5"/>
  <c r="L204" i="5"/>
  <c r="L273" i="5"/>
  <c r="K162" i="5"/>
  <c r="M77" i="5"/>
  <c r="L79" i="5"/>
  <c r="O113" i="5"/>
  <c r="P96" i="5"/>
  <c r="M21" i="5"/>
  <c r="L19" i="5"/>
  <c r="J130" i="5"/>
  <c r="N99" i="5"/>
  <c r="M111" i="5"/>
  <c r="M110" i="5" s="1"/>
  <c r="M209" i="5"/>
  <c r="K178" i="5"/>
  <c r="H400" i="5"/>
  <c r="H398" i="5" s="1"/>
  <c r="J141" i="5"/>
  <c r="J142" i="5"/>
  <c r="N281" i="5"/>
  <c r="L108" i="5"/>
  <c r="M93" i="5"/>
  <c r="L272" i="5"/>
  <c r="L206" i="5"/>
  <c r="U357" i="5"/>
  <c r="T356" i="5"/>
  <c r="T354" i="5" s="1"/>
  <c r="N217" i="5"/>
  <c r="M196" i="5"/>
  <c r="V573" i="5"/>
  <c r="U488" i="5"/>
  <c r="J418" i="5"/>
  <c r="J417" i="5"/>
  <c r="M362" i="5"/>
  <c r="L361" i="5"/>
  <c r="K107" i="5"/>
  <c r="L92" i="5"/>
  <c r="J153" i="5"/>
  <c r="M390" i="5"/>
  <c r="L389" i="5"/>
  <c r="L159" i="5"/>
  <c r="G250" i="5"/>
  <c r="G251" i="5" s="1"/>
  <c r="G290" i="5"/>
  <c r="G292" i="5" s="1"/>
  <c r="M285" i="5"/>
  <c r="N285" i="5" s="1"/>
  <c r="J135" i="5"/>
  <c r="M393" i="5"/>
  <c r="N394" i="5"/>
  <c r="K169" i="5"/>
  <c r="K170" i="5"/>
  <c r="M207" i="5"/>
  <c r="I403" i="5"/>
  <c r="M106" i="5"/>
  <c r="N91" i="5"/>
  <c r="H127" i="5"/>
  <c r="H192" i="5" s="1"/>
  <c r="H190" i="5" s="1"/>
  <c r="H188" i="5" s="1"/>
  <c r="O287" i="5"/>
  <c r="J151" i="5"/>
  <c r="N279" i="5"/>
  <c r="O279" i="5" s="1"/>
  <c r="P279" i="5" s="1"/>
  <c r="Q279" i="5" s="1"/>
  <c r="R279" i="5" s="1"/>
  <c r="S279" i="5" s="1"/>
  <c r="T279" i="5" s="1"/>
  <c r="U279" i="5" s="1"/>
  <c r="V279" i="5" s="1"/>
  <c r="W279" i="5" s="1"/>
  <c r="X279" i="5" s="1"/>
  <c r="Y279" i="5" s="1"/>
  <c r="Z279" i="5" s="1"/>
  <c r="AA279" i="5" s="1"/>
  <c r="M205" i="5"/>
  <c r="J435" i="5"/>
  <c r="J447" i="5"/>
  <c r="O286" i="5"/>
  <c r="H407" i="5"/>
  <c r="H472" i="5" s="1"/>
  <c r="H470" i="5" s="1"/>
  <c r="H468" i="5" s="1"/>
  <c r="J458" i="5"/>
  <c r="J457" i="5"/>
  <c r="N298" i="5"/>
  <c r="V277" i="5"/>
  <c r="W277" i="5" s="1"/>
  <c r="X277" i="5" s="1"/>
  <c r="Y277" i="5" s="1"/>
  <c r="Z277" i="5" s="1"/>
  <c r="AA277" i="5" s="1"/>
  <c r="M278" i="5"/>
  <c r="N278" i="5" s="1"/>
  <c r="M280" i="5"/>
  <c r="M206" i="5" s="1"/>
  <c r="G507" i="5"/>
  <c r="G514" i="5" s="1"/>
  <c r="G516" i="5"/>
  <c r="H515" i="5" s="1"/>
  <c r="G509" i="5"/>
  <c r="G511" i="5" s="1"/>
  <c r="H510" i="5" s="1"/>
  <c r="H245" i="5"/>
  <c r="H244" i="5" s="1"/>
  <c r="H118" i="5"/>
  <c r="N208" i="5"/>
  <c r="J173" i="5"/>
  <c r="O209" i="5"/>
  <c r="O203" i="5"/>
  <c r="Q469" i="5"/>
  <c r="K413" i="5"/>
  <c r="N189" i="5"/>
  <c r="J441" i="5"/>
  <c r="J442" i="5"/>
  <c r="O300" i="5"/>
  <c r="P299" i="5" s="1"/>
  <c r="L563" i="5"/>
  <c r="M566" i="5"/>
  <c r="L564" i="5"/>
  <c r="N209" i="5" l="1"/>
  <c r="J410" i="5"/>
  <c r="L109" i="5"/>
  <c r="M94" i="5"/>
  <c r="Q209" i="5"/>
  <c r="R209" i="5"/>
  <c r="P282" i="5"/>
  <c r="Q282" i="5" s="1"/>
  <c r="R282" i="5" s="1"/>
  <c r="S282" i="5" s="1"/>
  <c r="T282" i="5" s="1"/>
  <c r="U282" i="5" s="1"/>
  <c r="V282" i="5" s="1"/>
  <c r="W282" i="5" s="1"/>
  <c r="S283" i="5"/>
  <c r="T283" i="5" s="1"/>
  <c r="U283" i="5" s="1"/>
  <c r="V283" i="5" s="1"/>
  <c r="W283" i="5" s="1"/>
  <c r="X283" i="5" s="1"/>
  <c r="Y283" i="5" s="1"/>
  <c r="Z283" i="5" s="1"/>
  <c r="AA283" i="5" s="1"/>
  <c r="M105" i="5"/>
  <c r="M104" i="5" s="1"/>
  <c r="M89" i="5" s="1"/>
  <c r="N90" i="5"/>
  <c r="U490" i="5"/>
  <c r="J143" i="5"/>
  <c r="K141" i="5" s="1"/>
  <c r="K163" i="5"/>
  <c r="L161" i="5" s="1"/>
  <c r="J443" i="5"/>
  <c r="W490" i="5"/>
  <c r="G224" i="5"/>
  <c r="G225" i="5" s="1"/>
  <c r="K415" i="5"/>
  <c r="L413" i="5" s="1"/>
  <c r="J459" i="5"/>
  <c r="K458" i="5" s="1"/>
  <c r="I438" i="5"/>
  <c r="I437" i="5"/>
  <c r="P570" i="5"/>
  <c r="P485" i="5" s="1"/>
  <c r="P480" i="5" s="1"/>
  <c r="P476" i="5" s="1"/>
  <c r="O485" i="5"/>
  <c r="O480" i="5" s="1"/>
  <c r="O476" i="5" s="1"/>
  <c r="O298" i="5"/>
  <c r="J155" i="5"/>
  <c r="K154" i="5" s="1"/>
  <c r="J419" i="5"/>
  <c r="K417" i="5" s="1"/>
  <c r="I139" i="5"/>
  <c r="J137" i="5" s="1"/>
  <c r="J411" i="5"/>
  <c r="K410" i="5" s="1"/>
  <c r="L165" i="5"/>
  <c r="L166" i="5"/>
  <c r="V490" i="5"/>
  <c r="Q571" i="5"/>
  <c r="J145" i="5"/>
  <c r="J146" i="5"/>
  <c r="R572" i="5"/>
  <c r="Q487" i="5"/>
  <c r="M272" i="5"/>
  <c r="P205" i="5"/>
  <c r="M273" i="5"/>
  <c r="O278" i="5"/>
  <c r="N204" i="5"/>
  <c r="Q214" i="5"/>
  <c r="R288" i="5"/>
  <c r="S288" i="5" s="1"/>
  <c r="T288" i="5" s="1"/>
  <c r="U288" i="5" s="1"/>
  <c r="V288" i="5" s="1"/>
  <c r="W288" i="5" s="1"/>
  <c r="X288" i="5" s="1"/>
  <c r="Y288" i="5" s="1"/>
  <c r="Z288" i="5" s="1"/>
  <c r="AA288" i="5" s="1"/>
  <c r="N211" i="5"/>
  <c r="O285" i="5"/>
  <c r="P285" i="5" s="1"/>
  <c r="Q285" i="5" s="1"/>
  <c r="R285" i="5" s="1"/>
  <c r="S285" i="5" s="1"/>
  <c r="T285" i="5" s="1"/>
  <c r="U285" i="5" s="1"/>
  <c r="V285" i="5" s="1"/>
  <c r="W285" i="5" s="1"/>
  <c r="X285" i="5" s="1"/>
  <c r="Y285" i="5" s="1"/>
  <c r="Z285" i="5" s="1"/>
  <c r="AA285" i="5" s="1"/>
  <c r="N106" i="5"/>
  <c r="O91" i="5"/>
  <c r="K174" i="5"/>
  <c r="K173" i="5"/>
  <c r="H219" i="5"/>
  <c r="N566" i="5"/>
  <c r="M564" i="5"/>
  <c r="M563" i="5"/>
  <c r="P300" i="5"/>
  <c r="Q299" i="5" s="1"/>
  <c r="R469" i="5"/>
  <c r="H250" i="5"/>
  <c r="H251" i="5" s="1"/>
  <c r="H290" i="5"/>
  <c r="H292" i="5" s="1"/>
  <c r="K434" i="5"/>
  <c r="K433" i="5"/>
  <c r="K171" i="5"/>
  <c r="M158" i="5"/>
  <c r="M157" i="5"/>
  <c r="M389" i="5"/>
  <c r="N390" i="5"/>
  <c r="W573" i="5"/>
  <c r="V488" i="5"/>
  <c r="V357" i="5"/>
  <c r="U356" i="5"/>
  <c r="U354" i="5" s="1"/>
  <c r="M108" i="5"/>
  <c r="N93" i="5"/>
  <c r="K179" i="5"/>
  <c r="Q205" i="5"/>
  <c r="P113" i="5"/>
  <c r="Q96" i="5"/>
  <c r="I451" i="5"/>
  <c r="M386" i="5"/>
  <c r="N387" i="5"/>
  <c r="I121" i="5"/>
  <c r="I122" i="5"/>
  <c r="P590" i="5"/>
  <c r="Q589" i="5" s="1"/>
  <c r="J455" i="5"/>
  <c r="N16" i="5"/>
  <c r="M15" i="5"/>
  <c r="M18" i="5" s="1"/>
  <c r="O284" i="5"/>
  <c r="O210" i="5" s="1"/>
  <c r="N111" i="5"/>
  <c r="N110" i="5" s="1"/>
  <c r="O99" i="5"/>
  <c r="L162" i="5"/>
  <c r="K457" i="5"/>
  <c r="K134" i="5"/>
  <c r="K133" i="5"/>
  <c r="O212" i="5"/>
  <c r="P286" i="5"/>
  <c r="Q286" i="5" s="1"/>
  <c r="R286" i="5" s="1"/>
  <c r="S286" i="5" s="1"/>
  <c r="P287" i="5"/>
  <c r="Q287" i="5" s="1"/>
  <c r="R287" i="5" s="1"/>
  <c r="S287" i="5" s="1"/>
  <c r="T287" i="5" s="1"/>
  <c r="U287" i="5" s="1"/>
  <c r="V287" i="5" s="1"/>
  <c r="W287" i="5" s="1"/>
  <c r="X287" i="5" s="1"/>
  <c r="Y287" i="5" s="1"/>
  <c r="Z287" i="5" s="1"/>
  <c r="AA287" i="5" s="1"/>
  <c r="O394" i="5"/>
  <c r="N393" i="5"/>
  <c r="G293" i="5"/>
  <c r="G294" i="5"/>
  <c r="G295" i="5" s="1"/>
  <c r="L360" i="5"/>
  <c r="O217" i="5"/>
  <c r="N196" i="5"/>
  <c r="M204" i="5"/>
  <c r="N207" i="5"/>
  <c r="P209" i="5"/>
  <c r="O205" i="5"/>
  <c r="J131" i="5"/>
  <c r="K429" i="5"/>
  <c r="K430" i="5"/>
  <c r="N78" i="5"/>
  <c r="M84" i="5"/>
  <c r="M85" i="5" s="1"/>
  <c r="O281" i="5"/>
  <c r="G291" i="5"/>
  <c r="J422" i="5"/>
  <c r="J421" i="5"/>
  <c r="N210" i="5"/>
  <c r="S208" i="5"/>
  <c r="N397" i="5"/>
  <c r="O396" i="5"/>
  <c r="O189" i="5"/>
  <c r="W208" i="5"/>
  <c r="K441" i="5"/>
  <c r="K442" i="5"/>
  <c r="I405" i="5"/>
  <c r="I406" i="5"/>
  <c r="K445" i="5"/>
  <c r="K446" i="5"/>
  <c r="K150" i="5"/>
  <c r="K149" i="5"/>
  <c r="I126" i="5"/>
  <c r="I125" i="5"/>
  <c r="J401" i="5"/>
  <c r="J402" i="5"/>
  <c r="M92" i="5"/>
  <c r="L107" i="5"/>
  <c r="M361" i="5"/>
  <c r="N362" i="5"/>
  <c r="K142" i="5"/>
  <c r="H536" i="5"/>
  <c r="H535" i="5" s="1"/>
  <c r="H499" i="5"/>
  <c r="H506" i="5" s="1"/>
  <c r="N205" i="5"/>
  <c r="N280" i="5"/>
  <c r="N272" i="5" s="1"/>
  <c r="M19" i="5"/>
  <c r="N21" i="5"/>
  <c r="M79" i="5"/>
  <c r="N77" i="5"/>
  <c r="I426" i="5"/>
  <c r="I425" i="5"/>
  <c r="Q275" i="5"/>
  <c r="I439" i="5" l="1"/>
  <c r="K153" i="5"/>
  <c r="V209" i="5"/>
  <c r="M109" i="5"/>
  <c r="N94" i="5"/>
  <c r="W209" i="5"/>
  <c r="S209" i="5"/>
  <c r="K409" i="5"/>
  <c r="K411" i="5" s="1"/>
  <c r="T209" i="5"/>
  <c r="X282" i="5"/>
  <c r="Y282" i="5" s="1"/>
  <c r="Z282" i="5" s="1"/>
  <c r="AA282" i="5" s="1"/>
  <c r="Q208" i="5"/>
  <c r="U209" i="5"/>
  <c r="I427" i="5"/>
  <c r="K151" i="5"/>
  <c r="L150" i="5" s="1"/>
  <c r="P208" i="5"/>
  <c r="T208" i="5"/>
  <c r="R208" i="5"/>
  <c r="V208" i="5"/>
  <c r="U208" i="5"/>
  <c r="N105" i="5"/>
  <c r="N104" i="5" s="1"/>
  <c r="N89" i="5" s="1"/>
  <c r="O90" i="5"/>
  <c r="J147" i="5"/>
  <c r="K146" i="5" s="1"/>
  <c r="K143" i="5"/>
  <c r="L141" i="5" s="1"/>
  <c r="L414" i="5"/>
  <c r="L415" i="5" s="1"/>
  <c r="J138" i="5"/>
  <c r="J139" i="5" s="1"/>
  <c r="I127" i="5"/>
  <c r="J126" i="5" s="1"/>
  <c r="K175" i="5"/>
  <c r="L173" i="5" s="1"/>
  <c r="J438" i="5"/>
  <c r="J437" i="5"/>
  <c r="M360" i="5"/>
  <c r="K435" i="5"/>
  <c r="L434" i="5" s="1"/>
  <c r="J423" i="5"/>
  <c r="K135" i="5"/>
  <c r="L134" i="5" s="1"/>
  <c r="K459" i="5"/>
  <c r="L163" i="5"/>
  <c r="M161" i="5" s="1"/>
  <c r="M159" i="5"/>
  <c r="N158" i="5" s="1"/>
  <c r="K145" i="5"/>
  <c r="R571" i="5"/>
  <c r="Q486" i="5"/>
  <c r="I400" i="5"/>
  <c r="I398" i="5" s="1"/>
  <c r="K418" i="5"/>
  <c r="K419" i="5" s="1"/>
  <c r="P298" i="5"/>
  <c r="S572" i="5"/>
  <c r="R487" i="5"/>
  <c r="Q570" i="5"/>
  <c r="Q485" i="5" s="1"/>
  <c r="P563" i="5"/>
  <c r="P564" i="5"/>
  <c r="L167" i="5"/>
  <c r="T286" i="5"/>
  <c r="U286" i="5" s="1"/>
  <c r="V286" i="5" s="1"/>
  <c r="W286" i="5" s="1"/>
  <c r="X286" i="5" s="1"/>
  <c r="Y286" i="5" s="1"/>
  <c r="Z286" i="5" s="1"/>
  <c r="AA286" i="5" s="1"/>
  <c r="R212" i="5"/>
  <c r="S214" i="5"/>
  <c r="Y214" i="5"/>
  <c r="T214" i="5"/>
  <c r="S212" i="5"/>
  <c r="R214" i="5"/>
  <c r="R275" i="5"/>
  <c r="N79" i="5"/>
  <c r="O77" i="5"/>
  <c r="I536" i="5"/>
  <c r="I535" i="5" s="1"/>
  <c r="P189" i="5"/>
  <c r="N84" i="5"/>
  <c r="N85" i="5" s="1"/>
  <c r="O78" i="5"/>
  <c r="H541" i="5"/>
  <c r="H542" i="5" s="1"/>
  <c r="H581" i="5"/>
  <c r="O362" i="5"/>
  <c r="N361" i="5"/>
  <c r="K155" i="5"/>
  <c r="J403" i="5"/>
  <c r="I407" i="5"/>
  <c r="I472" i="5" s="1"/>
  <c r="I470" i="5" s="1"/>
  <c r="I468" i="5" s="1"/>
  <c r="I499" i="5" s="1"/>
  <c r="I506" i="5" s="1"/>
  <c r="K129" i="5"/>
  <c r="K130" i="5"/>
  <c r="K131" i="5" s="1"/>
  <c r="P284" i="5"/>
  <c r="P588" i="5"/>
  <c r="Q113" i="5"/>
  <c r="R96" i="5"/>
  <c r="L177" i="5"/>
  <c r="L178" i="5"/>
  <c r="L179" i="5" s="1"/>
  <c r="W357" i="5"/>
  <c r="W356" i="5" s="1"/>
  <c r="W354" i="5" s="1"/>
  <c r="V356" i="5"/>
  <c r="V354" i="5" s="1"/>
  <c r="S211" i="5"/>
  <c r="U211" i="5"/>
  <c r="V214" i="5"/>
  <c r="U214" i="5"/>
  <c r="O280" i="5"/>
  <c r="O272" i="5" s="1"/>
  <c r="N206" i="5"/>
  <c r="L142" i="5"/>
  <c r="L149" i="5"/>
  <c r="O393" i="5"/>
  <c r="P394" i="5"/>
  <c r="O111" i="5"/>
  <c r="O110" i="5" s="1"/>
  <c r="P99" i="5"/>
  <c r="N157" i="5"/>
  <c r="H294" i="5"/>
  <c r="H295" i="5" s="1"/>
  <c r="H293" i="5"/>
  <c r="N563" i="5"/>
  <c r="N564" i="5"/>
  <c r="O211" i="5"/>
  <c r="N273" i="5"/>
  <c r="Q590" i="5"/>
  <c r="R589" i="5" s="1"/>
  <c r="N386" i="5"/>
  <c r="O387" i="5"/>
  <c r="N108" i="5"/>
  <c r="O93" i="5"/>
  <c r="K447" i="5"/>
  <c r="K443" i="5"/>
  <c r="H291" i="5"/>
  <c r="K431" i="5"/>
  <c r="U213" i="5"/>
  <c r="Q213" i="5"/>
  <c r="T213" i="5"/>
  <c r="X213" i="5"/>
  <c r="S213" i="5"/>
  <c r="W213" i="5"/>
  <c r="R213" i="5"/>
  <c r="V213" i="5"/>
  <c r="P213" i="5"/>
  <c r="P212" i="5"/>
  <c r="Q212" i="5"/>
  <c r="N15" i="5"/>
  <c r="N18" i="5" s="1"/>
  <c r="O16" i="5"/>
  <c r="I123" i="5"/>
  <c r="O390" i="5"/>
  <c r="N389" i="5"/>
  <c r="Q300" i="5"/>
  <c r="R299" i="5" s="1"/>
  <c r="P91" i="5"/>
  <c r="O106" i="5"/>
  <c r="Q211" i="5"/>
  <c r="T211" i="5"/>
  <c r="R211" i="5"/>
  <c r="X214" i="5"/>
  <c r="W214" i="5"/>
  <c r="K137" i="5"/>
  <c r="K138" i="5"/>
  <c r="J425" i="5"/>
  <c r="J426" i="5"/>
  <c r="N19" i="5"/>
  <c r="O21" i="5"/>
  <c r="H507" i="5"/>
  <c r="H514" i="5" s="1"/>
  <c r="H516" i="5"/>
  <c r="I515" i="5" s="1"/>
  <c r="H509" i="5"/>
  <c r="H511" i="5" s="1"/>
  <c r="I510" i="5" s="1"/>
  <c r="M107" i="5"/>
  <c r="N92" i="5"/>
  <c r="J125" i="5"/>
  <c r="P396" i="5"/>
  <c r="O397" i="5"/>
  <c r="K421" i="5"/>
  <c r="K422" i="5"/>
  <c r="P281" i="5"/>
  <c r="P207" i="5" s="1"/>
  <c r="O207" i="5"/>
  <c r="P217" i="5"/>
  <c r="U212" i="5"/>
  <c r="L133" i="5"/>
  <c r="L457" i="5"/>
  <c r="L458" i="5"/>
  <c r="K454" i="5"/>
  <c r="K453" i="5"/>
  <c r="I120" i="5"/>
  <c r="J449" i="5"/>
  <c r="J450" i="5"/>
  <c r="W488" i="5"/>
  <c r="L170" i="5"/>
  <c r="L169" i="5"/>
  <c r="S469" i="5"/>
  <c r="H220" i="5"/>
  <c r="H223" i="5" s="1"/>
  <c r="L174" i="5"/>
  <c r="W211" i="5"/>
  <c r="P211" i="5"/>
  <c r="V211" i="5"/>
  <c r="P278" i="5"/>
  <c r="O204" i="5"/>
  <c r="L409" i="5" l="1"/>
  <c r="L410" i="5"/>
  <c r="L433" i="5"/>
  <c r="M162" i="5"/>
  <c r="Q480" i="5"/>
  <c r="Q476" i="5" s="1"/>
  <c r="N109" i="5"/>
  <c r="O94" i="5"/>
  <c r="O273" i="5"/>
  <c r="K147" i="5"/>
  <c r="L146" i="5" s="1"/>
  <c r="O105" i="5"/>
  <c r="O104" i="5" s="1"/>
  <c r="O89" i="5" s="1"/>
  <c r="P90" i="5"/>
  <c r="L145" i="5"/>
  <c r="L459" i="5"/>
  <c r="M458" i="5" s="1"/>
  <c r="K423" i="5"/>
  <c r="L421" i="5" s="1"/>
  <c r="J127" i="5"/>
  <c r="K126" i="5" s="1"/>
  <c r="L151" i="5"/>
  <c r="M150" i="5" s="1"/>
  <c r="L135" i="5"/>
  <c r="M134" i="5" s="1"/>
  <c r="L171" i="5"/>
  <c r="L143" i="5"/>
  <c r="M142" i="5" s="1"/>
  <c r="N159" i="5"/>
  <c r="O158" i="5" s="1"/>
  <c r="J439" i="5"/>
  <c r="L175" i="5"/>
  <c r="M173" i="5" s="1"/>
  <c r="K455" i="5"/>
  <c r="L454" i="5" s="1"/>
  <c r="Q298" i="5"/>
  <c r="M165" i="5"/>
  <c r="M166" i="5"/>
  <c r="R570" i="5"/>
  <c r="Q564" i="5"/>
  <c r="Q563" i="5"/>
  <c r="T572" i="5"/>
  <c r="S487" i="5"/>
  <c r="M163" i="5"/>
  <c r="N162" i="5" s="1"/>
  <c r="J427" i="5"/>
  <c r="K426" i="5" s="1"/>
  <c r="L411" i="5"/>
  <c r="T212" i="5"/>
  <c r="S571" i="5"/>
  <c r="R486" i="5"/>
  <c r="R480" i="5" s="1"/>
  <c r="R476" i="5" s="1"/>
  <c r="V212" i="5"/>
  <c r="W212" i="5"/>
  <c r="I516" i="5"/>
  <c r="J515" i="5" s="1"/>
  <c r="I509" i="5"/>
  <c r="I511" i="5" s="1"/>
  <c r="J510" i="5" s="1"/>
  <c r="I507" i="5"/>
  <c r="I514" i="5" s="1"/>
  <c r="P204" i="5"/>
  <c r="Q278" i="5"/>
  <c r="M169" i="5"/>
  <c r="M170" i="5"/>
  <c r="J451" i="5"/>
  <c r="Q217" i="5"/>
  <c r="P106" i="5"/>
  <c r="Q91" i="5"/>
  <c r="P390" i="5"/>
  <c r="O389" i="5"/>
  <c r="L441" i="5"/>
  <c r="L442" i="5"/>
  <c r="R590" i="5"/>
  <c r="S589" i="5" s="1"/>
  <c r="Q99" i="5"/>
  <c r="P111" i="5"/>
  <c r="P110" i="5" s="1"/>
  <c r="R113" i="5"/>
  <c r="S96" i="5"/>
  <c r="Q284" i="5"/>
  <c r="Q210" i="5" s="1"/>
  <c r="P210" i="5"/>
  <c r="L417" i="5"/>
  <c r="L418" i="5"/>
  <c r="L154" i="5"/>
  <c r="L153" i="5"/>
  <c r="J122" i="5"/>
  <c r="J121" i="5"/>
  <c r="J120" i="5" s="1"/>
  <c r="L445" i="5"/>
  <c r="L446" i="5"/>
  <c r="P387" i="5"/>
  <c r="O386" i="5"/>
  <c r="M410" i="5"/>
  <c r="M409" i="5"/>
  <c r="O206" i="5"/>
  <c r="O200" i="5" s="1"/>
  <c r="O196" i="5" s="1"/>
  <c r="P280" i="5"/>
  <c r="P272" i="5" s="1"/>
  <c r="J405" i="5"/>
  <c r="J400" i="5" s="1"/>
  <c r="J398" i="5" s="1"/>
  <c r="J406" i="5"/>
  <c r="N360" i="5"/>
  <c r="O84" i="5"/>
  <c r="O85" i="5" s="1"/>
  <c r="P78" i="5"/>
  <c r="S275" i="5"/>
  <c r="T469" i="5"/>
  <c r="I245" i="5"/>
  <c r="I244" i="5" s="1"/>
  <c r="I118" i="5"/>
  <c r="L422" i="5"/>
  <c r="K125" i="5"/>
  <c r="R300" i="5"/>
  <c r="S299" i="5" s="1"/>
  <c r="I192" i="5"/>
  <c r="I190" i="5" s="1"/>
  <c r="I188" i="5" s="1"/>
  <c r="L430" i="5"/>
  <c r="L429" i="5"/>
  <c r="M149" i="5"/>
  <c r="M177" i="5"/>
  <c r="M178" i="5"/>
  <c r="L130" i="5"/>
  <c r="L129" i="5"/>
  <c r="K402" i="5"/>
  <c r="K401" i="5"/>
  <c r="O361" i="5"/>
  <c r="P362" i="5"/>
  <c r="I541" i="5"/>
  <c r="I542" i="5" s="1"/>
  <c r="I581" i="5"/>
  <c r="I583" i="5" s="1"/>
  <c r="I584" i="5" s="1"/>
  <c r="I585" i="5" s="1"/>
  <c r="I587" i="5" s="1"/>
  <c r="Q281" i="5"/>
  <c r="Q396" i="5"/>
  <c r="P397" i="5"/>
  <c r="N107" i="5"/>
  <c r="O92" i="5"/>
  <c r="H224" i="5"/>
  <c r="H225" i="5" s="1"/>
  <c r="P21" i="5"/>
  <c r="O19" i="5"/>
  <c r="K139" i="5"/>
  <c r="P16" i="5"/>
  <c r="O15" i="5"/>
  <c r="O18" i="5" s="1"/>
  <c r="L435" i="5"/>
  <c r="O108" i="5"/>
  <c r="P93" i="5"/>
  <c r="Q588" i="5"/>
  <c r="Q394" i="5"/>
  <c r="P393" i="5"/>
  <c r="M413" i="5"/>
  <c r="M414" i="5"/>
  <c r="H583" i="5"/>
  <c r="H584" i="5" s="1"/>
  <c r="H585" i="5" s="1"/>
  <c r="H587" i="5" s="1"/>
  <c r="H582" i="5"/>
  <c r="Q189" i="5"/>
  <c r="O79" i="5"/>
  <c r="P77" i="5"/>
  <c r="O157" i="5" l="1"/>
  <c r="M141" i="5"/>
  <c r="O109" i="5"/>
  <c r="P94" i="5"/>
  <c r="I582" i="5"/>
  <c r="N161" i="5"/>
  <c r="L147" i="5"/>
  <c r="M145" i="5" s="1"/>
  <c r="M133" i="5"/>
  <c r="M135" i="5" s="1"/>
  <c r="J407" i="5"/>
  <c r="Q90" i="5"/>
  <c r="P105" i="5"/>
  <c r="P104" i="5" s="1"/>
  <c r="P89" i="5" s="1"/>
  <c r="M457" i="5"/>
  <c r="M459" i="5" s="1"/>
  <c r="M171" i="5"/>
  <c r="L131" i="5"/>
  <c r="K425" i="5"/>
  <c r="L155" i="5"/>
  <c r="M154" i="5" s="1"/>
  <c r="L453" i="5"/>
  <c r="P273" i="5"/>
  <c r="K427" i="5"/>
  <c r="L426" i="5" s="1"/>
  <c r="K437" i="5"/>
  <c r="K438" i="5"/>
  <c r="M174" i="5"/>
  <c r="N163" i="5"/>
  <c r="O162" i="5" s="1"/>
  <c r="M179" i="5"/>
  <c r="N177" i="5" s="1"/>
  <c r="L447" i="5"/>
  <c r="M446" i="5" s="1"/>
  <c r="L419" i="5"/>
  <c r="M418" i="5" s="1"/>
  <c r="R564" i="5"/>
  <c r="S570" i="5"/>
  <c r="R563" i="5"/>
  <c r="J472" i="5"/>
  <c r="J470" i="5" s="1"/>
  <c r="J468" i="5" s="1"/>
  <c r="J499" i="5" s="1"/>
  <c r="J506" i="5" s="1"/>
  <c r="K127" i="5"/>
  <c r="L125" i="5" s="1"/>
  <c r="T571" i="5"/>
  <c r="S486" i="5"/>
  <c r="S480" i="5" s="1"/>
  <c r="S476" i="5" s="1"/>
  <c r="U572" i="5"/>
  <c r="T487" i="5"/>
  <c r="M167" i="5"/>
  <c r="O360" i="5"/>
  <c r="P108" i="5"/>
  <c r="Q93" i="5"/>
  <c r="M129" i="5"/>
  <c r="M130" i="5"/>
  <c r="M445" i="5"/>
  <c r="Q77" i="5"/>
  <c r="P79" i="5"/>
  <c r="R394" i="5"/>
  <c r="Q393" i="5"/>
  <c r="M415" i="5"/>
  <c r="O107" i="5"/>
  <c r="P92" i="5"/>
  <c r="Q362" i="5"/>
  <c r="P361" i="5"/>
  <c r="O159" i="5"/>
  <c r="R298" i="5"/>
  <c r="L423" i="5"/>
  <c r="U469" i="5"/>
  <c r="Q387" i="5"/>
  <c r="P386" i="5"/>
  <c r="J123" i="5"/>
  <c r="J192" i="5" s="1"/>
  <c r="J190" i="5" s="1"/>
  <c r="J188" i="5" s="1"/>
  <c r="Q111" i="5"/>
  <c r="Q110" i="5" s="1"/>
  <c r="R99" i="5"/>
  <c r="R217" i="5"/>
  <c r="S590" i="5"/>
  <c r="T589" i="5" s="1"/>
  <c r="K449" i="5"/>
  <c r="K450" i="5"/>
  <c r="K451" i="5" s="1"/>
  <c r="R189" i="5"/>
  <c r="P15" i="5"/>
  <c r="P18" i="5" s="1"/>
  <c r="Q16" i="5"/>
  <c r="M151" i="5"/>
  <c r="L431" i="5"/>
  <c r="I219" i="5"/>
  <c r="P84" i="5"/>
  <c r="P85" i="5" s="1"/>
  <c r="Q78" i="5"/>
  <c r="J536" i="5"/>
  <c r="J535" i="5" s="1"/>
  <c r="M146" i="5"/>
  <c r="M411" i="5"/>
  <c r="M175" i="5"/>
  <c r="R284" i="5"/>
  <c r="R210" i="5" s="1"/>
  <c r="M143" i="5"/>
  <c r="R588" i="5"/>
  <c r="P389" i="5"/>
  <c r="Q390" i="5"/>
  <c r="N170" i="5"/>
  <c r="N169" i="5"/>
  <c r="R278" i="5"/>
  <c r="R281" i="5"/>
  <c r="Q207" i="5"/>
  <c r="S300" i="5"/>
  <c r="T299" i="5" s="1"/>
  <c r="K405" i="5"/>
  <c r="K406" i="5"/>
  <c r="M153" i="5"/>
  <c r="M433" i="5"/>
  <c r="M434" i="5"/>
  <c r="L138" i="5"/>
  <c r="L137" i="5"/>
  <c r="P19" i="5"/>
  <c r="Q21" i="5"/>
  <c r="Q397" i="5"/>
  <c r="R396" i="5"/>
  <c r="K403" i="5"/>
  <c r="I250" i="5"/>
  <c r="I251" i="5" s="1"/>
  <c r="I290" i="5"/>
  <c r="T275" i="5"/>
  <c r="Q280" i="5"/>
  <c r="Q272" i="5" s="1"/>
  <c r="P206" i="5"/>
  <c r="P200" i="5" s="1"/>
  <c r="P196" i="5" s="1"/>
  <c r="J245" i="5"/>
  <c r="J244" i="5" s="1"/>
  <c r="J118" i="5"/>
  <c r="S113" i="5"/>
  <c r="T96" i="5"/>
  <c r="L443" i="5"/>
  <c r="Q106" i="5"/>
  <c r="R91" i="5"/>
  <c r="L455" i="5"/>
  <c r="N178" i="5" l="1"/>
  <c r="O161" i="5"/>
  <c r="P109" i="5"/>
  <c r="Q94" i="5"/>
  <c r="L425" i="5"/>
  <c r="L427" i="5"/>
  <c r="Q105" i="5"/>
  <c r="Q104" i="5" s="1"/>
  <c r="Q89" i="5" s="1"/>
  <c r="R90" i="5"/>
  <c r="K439" i="5"/>
  <c r="L437" i="5" s="1"/>
  <c r="L139" i="5"/>
  <c r="M137" i="5" s="1"/>
  <c r="L126" i="5"/>
  <c r="L127" i="5" s="1"/>
  <c r="M126" i="5" s="1"/>
  <c r="L438" i="5"/>
  <c r="N179" i="5"/>
  <c r="O177" i="5" s="1"/>
  <c r="K400" i="5"/>
  <c r="K398" i="5" s="1"/>
  <c r="K536" i="5" s="1"/>
  <c r="K535" i="5" s="1"/>
  <c r="M447" i="5"/>
  <c r="N446" i="5" s="1"/>
  <c r="V572" i="5"/>
  <c r="U487" i="5"/>
  <c r="M417" i="5"/>
  <c r="M419" i="5" s="1"/>
  <c r="N417" i="5" s="1"/>
  <c r="M131" i="5"/>
  <c r="N129" i="5" s="1"/>
  <c r="N165" i="5"/>
  <c r="N166" i="5"/>
  <c r="U571" i="5"/>
  <c r="T486" i="5"/>
  <c r="T480" i="5" s="1"/>
  <c r="T476" i="5" s="1"/>
  <c r="S564" i="5"/>
  <c r="T570" i="5"/>
  <c r="S563" i="5"/>
  <c r="M435" i="5"/>
  <c r="N434" i="5" s="1"/>
  <c r="K407" i="5"/>
  <c r="L405" i="5" s="1"/>
  <c r="L401" i="5"/>
  <c r="L402" i="5"/>
  <c r="N433" i="5"/>
  <c r="S281" i="5"/>
  <c r="R207" i="5"/>
  <c r="N173" i="5"/>
  <c r="N174" i="5"/>
  <c r="M453" i="5"/>
  <c r="M454" i="5"/>
  <c r="U96" i="5"/>
  <c r="J250" i="5"/>
  <c r="J251" i="5" s="1"/>
  <c r="J290" i="5"/>
  <c r="J292" i="5" s="1"/>
  <c r="U275" i="5"/>
  <c r="M138" i="5"/>
  <c r="M155" i="5"/>
  <c r="S298" i="5"/>
  <c r="S278" i="5"/>
  <c r="R390" i="5"/>
  <c r="Q389" i="5"/>
  <c r="M429" i="5"/>
  <c r="M430" i="5"/>
  <c r="S189" i="5"/>
  <c r="S588" i="5"/>
  <c r="K121" i="5"/>
  <c r="K120" i="5" s="1"/>
  <c r="K122" i="5"/>
  <c r="O163" i="5"/>
  <c r="V469" i="5"/>
  <c r="P360" i="5"/>
  <c r="R393" i="5"/>
  <c r="S394" i="5"/>
  <c r="Q108" i="5"/>
  <c r="R93" i="5"/>
  <c r="J516" i="5"/>
  <c r="K515" i="5" s="1"/>
  <c r="J509" i="5"/>
  <c r="J511" i="5" s="1"/>
  <c r="K510" i="5" s="1"/>
  <c r="J507" i="5"/>
  <c r="J514" i="5" s="1"/>
  <c r="T590" i="5"/>
  <c r="U589" i="5" s="1"/>
  <c r="Q361" i="5"/>
  <c r="R362" i="5"/>
  <c r="R106" i="5"/>
  <c r="S91" i="5"/>
  <c r="R21" i="5"/>
  <c r="Q19" i="5"/>
  <c r="T300" i="5"/>
  <c r="U299" i="5" s="1"/>
  <c r="I220" i="5"/>
  <c r="I223" i="5" s="1"/>
  <c r="N149" i="5"/>
  <c r="N150" i="5"/>
  <c r="R16" i="5"/>
  <c r="Q15" i="5"/>
  <c r="Q18" i="5" s="1"/>
  <c r="S217" i="5"/>
  <c r="N445" i="5"/>
  <c r="N458" i="5"/>
  <c r="N457" i="5"/>
  <c r="L406" i="5"/>
  <c r="N171" i="5"/>
  <c r="S284" i="5"/>
  <c r="S210" i="5" s="1"/>
  <c r="N409" i="5"/>
  <c r="N410" i="5"/>
  <c r="J541" i="5"/>
  <c r="J542" i="5" s="1"/>
  <c r="J581" i="5"/>
  <c r="L450" i="5"/>
  <c r="L449" i="5"/>
  <c r="M426" i="5"/>
  <c r="M425" i="5"/>
  <c r="S99" i="5"/>
  <c r="R111" i="5"/>
  <c r="R110" i="5" s="1"/>
  <c r="P107" i="5"/>
  <c r="Q92" i="5"/>
  <c r="N414" i="5"/>
  <c r="N413" i="5"/>
  <c r="N130" i="5"/>
  <c r="M422" i="5"/>
  <c r="M421" i="5"/>
  <c r="K472" i="5"/>
  <c r="K470" i="5" s="1"/>
  <c r="K468" i="5" s="1"/>
  <c r="M442" i="5"/>
  <c r="M441" i="5"/>
  <c r="J219" i="5"/>
  <c r="R280" i="5"/>
  <c r="Q206" i="5"/>
  <c r="Q200" i="5" s="1"/>
  <c r="Q196" i="5" s="1"/>
  <c r="I292" i="5"/>
  <c r="I291" i="5"/>
  <c r="R397" i="5"/>
  <c r="S396" i="5"/>
  <c r="Q273" i="5"/>
  <c r="N133" i="5"/>
  <c r="N134" i="5"/>
  <c r="N141" i="5"/>
  <c r="N142" i="5"/>
  <c r="M147" i="5"/>
  <c r="R78" i="5"/>
  <c r="Q84" i="5"/>
  <c r="Q85" i="5" s="1"/>
  <c r="Q386" i="5"/>
  <c r="R387" i="5"/>
  <c r="P157" i="5"/>
  <c r="P158" i="5"/>
  <c r="Q79" i="5"/>
  <c r="R77" i="5"/>
  <c r="Q109" i="5" l="1"/>
  <c r="R94" i="5"/>
  <c r="K499" i="5"/>
  <c r="K506" i="5" s="1"/>
  <c r="K507" i="5" s="1"/>
  <c r="K514" i="5" s="1"/>
  <c r="O178" i="5"/>
  <c r="O179" i="5" s="1"/>
  <c r="P177" i="5" s="1"/>
  <c r="N418" i="5"/>
  <c r="S90" i="5"/>
  <c r="R105" i="5"/>
  <c r="R104" i="5" s="1"/>
  <c r="R89" i="5" s="1"/>
  <c r="N143" i="5"/>
  <c r="O142" i="5" s="1"/>
  <c r="L439" i="5"/>
  <c r="M437" i="5" s="1"/>
  <c r="J291" i="5"/>
  <c r="N435" i="5"/>
  <c r="O434" i="5" s="1"/>
  <c r="N135" i="5"/>
  <c r="O134" i="5" s="1"/>
  <c r="M125" i="5"/>
  <c r="M139" i="5"/>
  <c r="N138" i="5" s="1"/>
  <c r="M455" i="5"/>
  <c r="L407" i="5"/>
  <c r="M406" i="5" s="1"/>
  <c r="V571" i="5"/>
  <c r="U486" i="5"/>
  <c r="U480" i="5" s="1"/>
  <c r="U476" i="5" s="1"/>
  <c r="U570" i="5"/>
  <c r="T564" i="5"/>
  <c r="T563" i="5"/>
  <c r="N167" i="5"/>
  <c r="N411" i="5"/>
  <c r="O409" i="5" s="1"/>
  <c r="N175" i="5"/>
  <c r="W572" i="5"/>
  <c r="W487" i="5" s="1"/>
  <c r="V487" i="5"/>
  <c r="I224" i="5"/>
  <c r="I225" i="5" s="1"/>
  <c r="K516" i="5"/>
  <c r="L515" i="5" s="1"/>
  <c r="S280" i="5"/>
  <c r="S272" i="5" s="1"/>
  <c r="R206" i="5"/>
  <c r="R200" i="5" s="1"/>
  <c r="R196" i="5" s="1"/>
  <c r="P159" i="5"/>
  <c r="J220" i="5"/>
  <c r="J223" i="5" s="1"/>
  <c r="N131" i="5"/>
  <c r="M427" i="5"/>
  <c r="M127" i="5"/>
  <c r="N459" i="5"/>
  <c r="T217" i="5"/>
  <c r="U300" i="5"/>
  <c r="V299" i="5" s="1"/>
  <c r="U590" i="5"/>
  <c r="V589" i="5" s="1"/>
  <c r="R108" i="5"/>
  <c r="S93" i="5"/>
  <c r="K123" i="5"/>
  <c r="K192" i="5" s="1"/>
  <c r="K190" i="5" s="1"/>
  <c r="K188" i="5" s="1"/>
  <c r="S390" i="5"/>
  <c r="R389" i="5"/>
  <c r="V96" i="5"/>
  <c r="O174" i="5"/>
  <c r="O173" i="5"/>
  <c r="R84" i="5"/>
  <c r="R85" i="5" s="1"/>
  <c r="S78" i="5"/>
  <c r="I293" i="5"/>
  <c r="I294" i="5"/>
  <c r="I295" i="5" s="1"/>
  <c r="J583" i="5"/>
  <c r="J584" i="5" s="1"/>
  <c r="J585" i="5" s="1"/>
  <c r="J587" i="5" s="1"/>
  <c r="J582" i="5"/>
  <c r="T284" i="5"/>
  <c r="N447" i="5"/>
  <c r="R361" i="5"/>
  <c r="S362" i="5"/>
  <c r="W469" i="5"/>
  <c r="K245" i="5"/>
  <c r="K244" i="5" s="1"/>
  <c r="K118" i="5"/>
  <c r="N419" i="5"/>
  <c r="R272" i="5"/>
  <c r="N154" i="5"/>
  <c r="N153" i="5"/>
  <c r="R79" i="5"/>
  <c r="S77" i="5"/>
  <c r="R386" i="5"/>
  <c r="S387" i="5"/>
  <c r="N146" i="5"/>
  <c r="N145" i="5"/>
  <c r="T396" i="5"/>
  <c r="S397" i="5"/>
  <c r="M443" i="5"/>
  <c r="M423" i="5"/>
  <c r="N415" i="5"/>
  <c r="S111" i="5"/>
  <c r="S110" i="5" s="1"/>
  <c r="T99" i="5"/>
  <c r="L451" i="5"/>
  <c r="O169" i="5"/>
  <c r="O170" i="5"/>
  <c r="O171" i="5" s="1"/>
  <c r="R15" i="5"/>
  <c r="R18" i="5" s="1"/>
  <c r="S16" i="5"/>
  <c r="R19" i="5"/>
  <c r="S21" i="5"/>
  <c r="Q360" i="5"/>
  <c r="S393" i="5"/>
  <c r="T394" i="5"/>
  <c r="K541" i="5"/>
  <c r="K542" i="5" s="1"/>
  <c r="K581" i="5"/>
  <c r="K583" i="5" s="1"/>
  <c r="K584" i="5" s="1"/>
  <c r="K585" i="5" s="1"/>
  <c r="K587" i="5" s="1"/>
  <c r="R273" i="5"/>
  <c r="N137" i="5"/>
  <c r="J293" i="5"/>
  <c r="J294" i="5"/>
  <c r="J295" i="5" s="1"/>
  <c r="N453" i="5"/>
  <c r="N454" i="5"/>
  <c r="L403" i="5"/>
  <c r="Q107" i="5"/>
  <c r="R92" i="5"/>
  <c r="N151" i="5"/>
  <c r="T298" i="5"/>
  <c r="S106" i="5"/>
  <c r="T91" i="5"/>
  <c r="T588" i="5"/>
  <c r="P162" i="5"/>
  <c r="P161" i="5"/>
  <c r="T189" i="5"/>
  <c r="M431" i="5"/>
  <c r="T278" i="5"/>
  <c r="V275" i="5"/>
  <c r="T281" i="5"/>
  <c r="S207" i="5"/>
  <c r="L400" i="5"/>
  <c r="L398" i="5" s="1"/>
  <c r="S273" i="5" l="1"/>
  <c r="O141" i="5"/>
  <c r="O433" i="5"/>
  <c r="O435" i="5" s="1"/>
  <c r="P434" i="5" s="1"/>
  <c r="K509" i="5"/>
  <c r="K511" i="5" s="1"/>
  <c r="L510" i="5" s="1"/>
  <c r="S94" i="5"/>
  <c r="R109" i="5"/>
  <c r="M405" i="5"/>
  <c r="O133" i="5"/>
  <c r="O135" i="5" s="1"/>
  <c r="O410" i="5"/>
  <c r="O411" i="5" s="1"/>
  <c r="M438" i="5"/>
  <c r="T90" i="5"/>
  <c r="S105" i="5"/>
  <c r="S104" i="5" s="1"/>
  <c r="S89" i="5" s="1"/>
  <c r="U298" i="5"/>
  <c r="M439" i="5"/>
  <c r="N437" i="5" s="1"/>
  <c r="U588" i="5"/>
  <c r="N438" i="5"/>
  <c r="O175" i="5"/>
  <c r="P173" i="5" s="1"/>
  <c r="O166" i="5"/>
  <c r="O165" i="5"/>
  <c r="O143" i="5"/>
  <c r="P142" i="5" s="1"/>
  <c r="P178" i="5"/>
  <c r="W571" i="5"/>
  <c r="W486" i="5" s="1"/>
  <c r="W480" i="5" s="1"/>
  <c r="W476" i="5" s="1"/>
  <c r="V486" i="5"/>
  <c r="V480" i="5" s="1"/>
  <c r="V476" i="5" s="1"/>
  <c r="P163" i="5"/>
  <c r="Q161" i="5" s="1"/>
  <c r="U564" i="5"/>
  <c r="V570" i="5"/>
  <c r="U563" i="5"/>
  <c r="K219" i="5"/>
  <c r="K220" i="5" s="1"/>
  <c r="K223" i="5" s="1"/>
  <c r="W275" i="5"/>
  <c r="T106" i="5"/>
  <c r="U91" i="5"/>
  <c r="M402" i="5"/>
  <c r="M401" i="5"/>
  <c r="T16" i="5"/>
  <c r="S15" i="5"/>
  <c r="S18" i="5" s="1"/>
  <c r="P170" i="5"/>
  <c r="P169" i="5"/>
  <c r="M450" i="5"/>
  <c r="M449" i="5"/>
  <c r="N422" i="5"/>
  <c r="N421" i="5"/>
  <c r="S79" i="5"/>
  <c r="T77" i="5"/>
  <c r="O445" i="5"/>
  <c r="O446" i="5"/>
  <c r="S389" i="5"/>
  <c r="T390" i="5"/>
  <c r="S108" i="5"/>
  <c r="T93" i="5"/>
  <c r="O458" i="5"/>
  <c r="O457" i="5"/>
  <c r="L536" i="5"/>
  <c r="L535" i="5" s="1"/>
  <c r="U278" i="5"/>
  <c r="N455" i="5"/>
  <c r="U99" i="5"/>
  <c r="N441" i="5"/>
  <c r="N442" i="5"/>
  <c r="N147" i="5"/>
  <c r="O418" i="5"/>
  <c r="O417" i="5"/>
  <c r="S84" i="5"/>
  <c r="S85" i="5" s="1"/>
  <c r="T78" i="5"/>
  <c r="P179" i="5"/>
  <c r="L121" i="5"/>
  <c r="L120" i="5" s="1"/>
  <c r="L122" i="5"/>
  <c r="V300" i="5"/>
  <c r="W299" i="5" s="1"/>
  <c r="N126" i="5"/>
  <c r="N125" i="5"/>
  <c r="J224" i="5"/>
  <c r="J225" i="5" s="1"/>
  <c r="Q158" i="5"/>
  <c r="Q157" i="5"/>
  <c r="T387" i="5"/>
  <c r="S386" i="5"/>
  <c r="U284" i="5"/>
  <c r="T210" i="5"/>
  <c r="P174" i="5"/>
  <c r="N425" i="5"/>
  <c r="N426" i="5"/>
  <c r="N429" i="5"/>
  <c r="N430" i="5"/>
  <c r="Q162" i="5"/>
  <c r="T21" i="5"/>
  <c r="S19" i="5"/>
  <c r="S361" i="5"/>
  <c r="T362" i="5"/>
  <c r="U281" i="5"/>
  <c r="T207" i="5"/>
  <c r="U189" i="5"/>
  <c r="O150" i="5"/>
  <c r="O149" i="5"/>
  <c r="R107" i="5"/>
  <c r="S92" i="5"/>
  <c r="L472" i="5"/>
  <c r="L470" i="5" s="1"/>
  <c r="L468" i="5" s="1"/>
  <c r="L499" i="5" s="1"/>
  <c r="L506" i="5" s="1"/>
  <c r="N139" i="5"/>
  <c r="U394" i="5"/>
  <c r="T393" i="5"/>
  <c r="M407" i="5"/>
  <c r="O414" i="5"/>
  <c r="O413" i="5"/>
  <c r="T397" i="5"/>
  <c r="U396" i="5"/>
  <c r="N155" i="5"/>
  <c r="K250" i="5"/>
  <c r="K251" i="5" s="1"/>
  <c r="K290" i="5"/>
  <c r="R360" i="5"/>
  <c r="K582" i="5"/>
  <c r="W96" i="5"/>
  <c r="V590" i="5"/>
  <c r="W589" i="5" s="1"/>
  <c r="U217" i="5"/>
  <c r="O129" i="5"/>
  <c r="O130" i="5"/>
  <c r="T280" i="5"/>
  <c r="T273" i="5" s="1"/>
  <c r="S206" i="5"/>
  <c r="S200" i="5" s="1"/>
  <c r="S196" i="5" s="1"/>
  <c r="P133" i="5" l="1"/>
  <c r="P134" i="5"/>
  <c r="P141" i="5"/>
  <c r="T94" i="5"/>
  <c r="S109" i="5"/>
  <c r="P409" i="5"/>
  <c r="P410" i="5"/>
  <c r="U90" i="5"/>
  <c r="T105" i="5"/>
  <c r="T104" i="5" s="1"/>
  <c r="T89" i="5" s="1"/>
  <c r="P433" i="5"/>
  <c r="P135" i="5"/>
  <c r="Q133" i="5" s="1"/>
  <c r="V298" i="5"/>
  <c r="Q163" i="5"/>
  <c r="R162" i="5" s="1"/>
  <c r="P175" i="5"/>
  <c r="P435" i="5"/>
  <c r="N439" i="5"/>
  <c r="O151" i="5"/>
  <c r="P149" i="5" s="1"/>
  <c r="V564" i="5"/>
  <c r="W570" i="5"/>
  <c r="V563" i="5"/>
  <c r="S360" i="5"/>
  <c r="O447" i="5"/>
  <c r="O167" i="5"/>
  <c r="K224" i="5"/>
  <c r="K225" i="5" s="1"/>
  <c r="L507" i="5"/>
  <c r="L514" i="5" s="1"/>
  <c r="L516" i="5"/>
  <c r="M515" i="5" s="1"/>
  <c r="L509" i="5"/>
  <c r="L511" i="5" s="1"/>
  <c r="M510" i="5" s="1"/>
  <c r="W590" i="5"/>
  <c r="W588" i="5" s="1"/>
  <c r="V396" i="5"/>
  <c r="U397" i="5"/>
  <c r="V281" i="5"/>
  <c r="U207" i="5"/>
  <c r="V284" i="5"/>
  <c r="U210" i="5"/>
  <c r="L123" i="5"/>
  <c r="O454" i="5"/>
  <c r="O453" i="5"/>
  <c r="U390" i="5"/>
  <c r="T389" i="5"/>
  <c r="Q134" i="5"/>
  <c r="U77" i="5"/>
  <c r="T79" i="5"/>
  <c r="U106" i="5"/>
  <c r="V91" i="5"/>
  <c r="K292" i="5"/>
  <c r="K291" i="5"/>
  <c r="S107" i="5"/>
  <c r="T92" i="5"/>
  <c r="U362" i="5"/>
  <c r="T361" i="5"/>
  <c r="Q174" i="5"/>
  <c r="Q173" i="5"/>
  <c r="N127" i="5"/>
  <c r="L245" i="5"/>
  <c r="L244" i="5" s="1"/>
  <c r="L118" i="5"/>
  <c r="O419" i="5"/>
  <c r="L541" i="5"/>
  <c r="L542" i="5" s="1"/>
  <c r="L581" i="5"/>
  <c r="L583" i="5" s="1"/>
  <c r="L584" i="5" s="1"/>
  <c r="L585" i="5" s="1"/>
  <c r="L587" i="5" s="1"/>
  <c r="O459" i="5"/>
  <c r="M451" i="5"/>
  <c r="U16" i="5"/>
  <c r="T15" i="5"/>
  <c r="T18" i="5" s="1"/>
  <c r="N405" i="5"/>
  <c r="N406" i="5"/>
  <c r="U280" i="5"/>
  <c r="T206" i="5"/>
  <c r="T200" i="5" s="1"/>
  <c r="T196" i="5" s="1"/>
  <c r="V217" i="5"/>
  <c r="V394" i="5"/>
  <c r="U393" i="5"/>
  <c r="V189" i="5"/>
  <c r="U21" i="5"/>
  <c r="T19" i="5"/>
  <c r="U387" i="5"/>
  <c r="T386" i="5"/>
  <c r="Q159" i="5"/>
  <c r="Q177" i="5"/>
  <c r="Q178" i="5"/>
  <c r="Q179" i="5" s="1"/>
  <c r="O145" i="5"/>
  <c r="O146" i="5"/>
  <c r="V99" i="5"/>
  <c r="T272" i="5"/>
  <c r="U93" i="5"/>
  <c r="T108" i="5"/>
  <c r="Q433" i="5"/>
  <c r="Q434" i="5"/>
  <c r="P445" i="5"/>
  <c r="P446" i="5"/>
  <c r="P447" i="5" s="1"/>
  <c r="M400" i="5"/>
  <c r="M398" i="5" s="1"/>
  <c r="X275" i="5"/>
  <c r="Y275" i="5" s="1"/>
  <c r="Z275" i="5" s="1"/>
  <c r="AA275" i="5" s="1"/>
  <c r="O131" i="5"/>
  <c r="V588" i="5"/>
  <c r="O153" i="5"/>
  <c r="O154" i="5"/>
  <c r="O415" i="5"/>
  <c r="O137" i="5"/>
  <c r="O138" i="5"/>
  <c r="P411" i="5"/>
  <c r="N431" i="5"/>
  <c r="N427" i="5"/>
  <c r="P143" i="5"/>
  <c r="W300" i="5"/>
  <c r="W298" i="5" s="1"/>
  <c r="T84" i="5"/>
  <c r="T85" i="5" s="1"/>
  <c r="U78" i="5"/>
  <c r="N443" i="5"/>
  <c r="V278" i="5"/>
  <c r="U273" i="5"/>
  <c r="N423" i="5"/>
  <c r="P171" i="5"/>
  <c r="M403" i="5"/>
  <c r="T109" i="5" l="1"/>
  <c r="U94" i="5"/>
  <c r="U105" i="5"/>
  <c r="U104" i="5" s="1"/>
  <c r="U89" i="5" s="1"/>
  <c r="V90" i="5"/>
  <c r="R161" i="5"/>
  <c r="R163" i="5" s="1"/>
  <c r="O437" i="5"/>
  <c r="O438" i="5"/>
  <c r="Q175" i="5"/>
  <c r="R174" i="5" s="1"/>
  <c r="Q135" i="5"/>
  <c r="R133" i="5" s="1"/>
  <c r="O455" i="5"/>
  <c r="P453" i="5" s="1"/>
  <c r="O139" i="5"/>
  <c r="P138" i="5" s="1"/>
  <c r="P150" i="5"/>
  <c r="O147" i="5"/>
  <c r="P146" i="5" s="1"/>
  <c r="N407" i="5"/>
  <c r="O406" i="5" s="1"/>
  <c r="P165" i="5"/>
  <c r="P166" i="5"/>
  <c r="W564" i="5"/>
  <c r="W563" i="5"/>
  <c r="L582" i="5"/>
  <c r="O421" i="5"/>
  <c r="O422" i="5"/>
  <c r="O441" i="5"/>
  <c r="O442" i="5"/>
  <c r="Q409" i="5"/>
  <c r="Q410" i="5"/>
  <c r="O155" i="5"/>
  <c r="P130" i="5"/>
  <c r="P129" i="5"/>
  <c r="Q435" i="5"/>
  <c r="W394" i="5"/>
  <c r="W393" i="5" s="1"/>
  <c r="V393" i="5"/>
  <c r="P458" i="5"/>
  <c r="P457" i="5"/>
  <c r="O126" i="5"/>
  <c r="O125" i="5"/>
  <c r="R173" i="5"/>
  <c r="W284" i="5"/>
  <c r="V210" i="5"/>
  <c r="M536" i="5"/>
  <c r="M535" i="5" s="1"/>
  <c r="R178" i="5"/>
  <c r="R177" i="5"/>
  <c r="V280" i="5"/>
  <c r="V272" i="5" s="1"/>
  <c r="U206" i="5"/>
  <c r="U200" i="5" s="1"/>
  <c r="U196" i="5" s="1"/>
  <c r="T360" i="5"/>
  <c r="M121" i="5"/>
  <c r="M120" i="5" s="1"/>
  <c r="M122" i="5"/>
  <c r="V78" i="5"/>
  <c r="U84" i="5"/>
  <c r="U85" i="5" s="1"/>
  <c r="Q142" i="5"/>
  <c r="Q141" i="5"/>
  <c r="Q446" i="5"/>
  <c r="Q445" i="5"/>
  <c r="W189" i="5"/>
  <c r="O405" i="5"/>
  <c r="U15" i="5"/>
  <c r="U18" i="5" s="1"/>
  <c r="V16" i="5"/>
  <c r="V362" i="5"/>
  <c r="U361" i="5"/>
  <c r="K293" i="5"/>
  <c r="K294" i="5"/>
  <c r="K295" i="5" s="1"/>
  <c r="U79" i="5"/>
  <c r="V77" i="5"/>
  <c r="U389" i="5"/>
  <c r="V390" i="5"/>
  <c r="L192" i="5"/>
  <c r="L190" i="5" s="1"/>
  <c r="L188" i="5" s="1"/>
  <c r="L219" i="5" s="1"/>
  <c r="W281" i="5"/>
  <c r="V207" i="5"/>
  <c r="V397" i="5"/>
  <c r="W396" i="5"/>
  <c r="W397" i="5" s="1"/>
  <c r="N402" i="5"/>
  <c r="N401" i="5"/>
  <c r="P145" i="5"/>
  <c r="U386" i="5"/>
  <c r="V387" i="5"/>
  <c r="M472" i="5"/>
  <c r="M470" i="5" s="1"/>
  <c r="M468" i="5" s="1"/>
  <c r="M499" i="5" s="1"/>
  <c r="M506" i="5" s="1"/>
  <c r="U272" i="5"/>
  <c r="O425" i="5"/>
  <c r="O426" i="5"/>
  <c r="Q169" i="5"/>
  <c r="Q170" i="5"/>
  <c r="W278" i="5"/>
  <c r="V273" i="5"/>
  <c r="O429" i="5"/>
  <c r="O430" i="5"/>
  <c r="P413" i="5"/>
  <c r="P414" i="5"/>
  <c r="V93" i="5"/>
  <c r="U108" i="5"/>
  <c r="W99" i="5"/>
  <c r="R157" i="5"/>
  <c r="R158" i="5"/>
  <c r="V21" i="5"/>
  <c r="U19" i="5"/>
  <c r="W217" i="5"/>
  <c r="N450" i="5"/>
  <c r="N449" i="5"/>
  <c r="P417" i="5"/>
  <c r="P418" i="5"/>
  <c r="L250" i="5"/>
  <c r="L251" i="5" s="1"/>
  <c r="L290" i="5"/>
  <c r="L292" i="5" s="1"/>
  <c r="T107" i="5"/>
  <c r="U92" i="5"/>
  <c r="V106" i="5"/>
  <c r="W91" i="5"/>
  <c r="W106" i="5" s="1"/>
  <c r="P151" i="5"/>
  <c r="V94" i="5" l="1"/>
  <c r="U109" i="5"/>
  <c r="O407" i="5"/>
  <c r="P137" i="5"/>
  <c r="P139" i="5" s="1"/>
  <c r="V105" i="5"/>
  <c r="V104" i="5" s="1"/>
  <c r="V89" i="5" s="1"/>
  <c r="W90" i="5"/>
  <c r="W105" i="5" s="1"/>
  <c r="W104" i="5" s="1"/>
  <c r="W89" i="5" s="1"/>
  <c r="S161" i="5"/>
  <c r="S162" i="5"/>
  <c r="S163" i="5" s="1"/>
  <c r="P419" i="5"/>
  <c r="Q417" i="5" s="1"/>
  <c r="P415" i="5"/>
  <c r="Q414" i="5" s="1"/>
  <c r="O427" i="5"/>
  <c r="P454" i="5"/>
  <c r="P455" i="5" s="1"/>
  <c r="O443" i="5"/>
  <c r="P441" i="5" s="1"/>
  <c r="O439" i="5"/>
  <c r="P438" i="5" s="1"/>
  <c r="R159" i="5"/>
  <c r="R175" i="5"/>
  <c r="S174" i="5" s="1"/>
  <c r="P167" i="5"/>
  <c r="Q165" i="5" s="1"/>
  <c r="R134" i="5"/>
  <c r="R135" i="5" s="1"/>
  <c r="S134" i="5" s="1"/>
  <c r="P131" i="5"/>
  <c r="Q129" i="5" s="1"/>
  <c r="O431" i="5"/>
  <c r="P430" i="5" s="1"/>
  <c r="Q171" i="5"/>
  <c r="R170" i="5" s="1"/>
  <c r="Q411" i="5"/>
  <c r="R409" i="5" s="1"/>
  <c r="O423" i="5"/>
  <c r="P421" i="5" s="1"/>
  <c r="M516" i="5"/>
  <c r="N515" i="5" s="1"/>
  <c r="M509" i="5"/>
  <c r="M511" i="5" s="1"/>
  <c r="N510" i="5" s="1"/>
  <c r="M507" i="5"/>
  <c r="M514" i="5" s="1"/>
  <c r="L220" i="5"/>
  <c r="L223" i="5" s="1"/>
  <c r="V361" i="5"/>
  <c r="W362" i="5"/>
  <c r="W361" i="5" s="1"/>
  <c r="V15" i="5"/>
  <c r="V18" i="5" s="1"/>
  <c r="W16" i="5"/>
  <c r="W15" i="5" s="1"/>
  <c r="W18" i="5" s="1"/>
  <c r="M123" i="5"/>
  <c r="Q418" i="5"/>
  <c r="S158" i="5"/>
  <c r="S157" i="5"/>
  <c r="P425" i="5"/>
  <c r="P426" i="5"/>
  <c r="V386" i="5"/>
  <c r="W387" i="5"/>
  <c r="W386" i="5" s="1"/>
  <c r="V108" i="5"/>
  <c r="W93" i="5"/>
  <c r="W108" i="5" s="1"/>
  <c r="R169" i="5"/>
  <c r="W390" i="5"/>
  <c r="W389" i="5" s="1"/>
  <c r="V389" i="5"/>
  <c r="Q143" i="5"/>
  <c r="M245" i="5"/>
  <c r="M244" i="5" s="1"/>
  <c r="M118" i="5"/>
  <c r="W280" i="5"/>
  <c r="W273" i="5" s="1"/>
  <c r="V206" i="5"/>
  <c r="V200" i="5" s="1"/>
  <c r="V196" i="5" s="1"/>
  <c r="M541" i="5"/>
  <c r="M542" i="5" s="1"/>
  <c r="M581" i="5"/>
  <c r="O127" i="5"/>
  <c r="P459" i="5"/>
  <c r="P154" i="5"/>
  <c r="P153" i="5"/>
  <c r="Q413" i="5"/>
  <c r="N400" i="5"/>
  <c r="N398" i="5" s="1"/>
  <c r="P406" i="5"/>
  <c r="P405" i="5"/>
  <c r="L291" i="5"/>
  <c r="S173" i="5"/>
  <c r="R433" i="5"/>
  <c r="R434" i="5"/>
  <c r="U107" i="5"/>
  <c r="V92" i="5"/>
  <c r="X278" i="5"/>
  <c r="Y278" i="5" s="1"/>
  <c r="Z278" i="5" s="1"/>
  <c r="AA278" i="5" s="1"/>
  <c r="Q150" i="5"/>
  <c r="Q149" i="5"/>
  <c r="L294" i="5"/>
  <c r="L295" i="5" s="1"/>
  <c r="L293" i="5"/>
  <c r="N451" i="5"/>
  <c r="W21" i="5"/>
  <c r="W19" i="5" s="1"/>
  <c r="V19" i="5"/>
  <c r="P147" i="5"/>
  <c r="N403" i="5"/>
  <c r="N472" i="5" s="1"/>
  <c r="N470" i="5" s="1"/>
  <c r="N468" i="5" s="1"/>
  <c r="X281" i="5"/>
  <c r="Y281" i="5" s="1"/>
  <c r="Z281" i="5" s="1"/>
  <c r="AA281" i="5" s="1"/>
  <c r="W207" i="5"/>
  <c r="V79" i="5"/>
  <c r="W77" i="5"/>
  <c r="U360" i="5"/>
  <c r="Q447" i="5"/>
  <c r="V84" i="5"/>
  <c r="V85" i="5" s="1"/>
  <c r="W78" i="5"/>
  <c r="W84" i="5" s="1"/>
  <c r="W85" i="5" s="1"/>
  <c r="R179" i="5"/>
  <c r="X284" i="5"/>
  <c r="Y284" i="5" s="1"/>
  <c r="Z284" i="5" s="1"/>
  <c r="AA284" i="5" s="1"/>
  <c r="W210" i="5"/>
  <c r="R410" i="5" l="1"/>
  <c r="W94" i="5"/>
  <c r="W109" i="5" s="1"/>
  <c r="V109" i="5"/>
  <c r="T161" i="5"/>
  <c r="T162" i="5"/>
  <c r="P442" i="5"/>
  <c r="P443" i="5" s="1"/>
  <c r="Q415" i="5"/>
  <c r="R411" i="5"/>
  <c r="S410" i="5" s="1"/>
  <c r="Q166" i="5"/>
  <c r="Q167" i="5" s="1"/>
  <c r="P437" i="5"/>
  <c r="P439" i="5" s="1"/>
  <c r="P427" i="5"/>
  <c r="P422" i="5"/>
  <c r="P423" i="5" s="1"/>
  <c r="S133" i="5"/>
  <c r="S135" i="5" s="1"/>
  <c r="P429" i="5"/>
  <c r="P431" i="5" s="1"/>
  <c r="Q130" i="5"/>
  <c r="Q131" i="5" s="1"/>
  <c r="R130" i="5" s="1"/>
  <c r="P155" i="5"/>
  <c r="Q153" i="5" s="1"/>
  <c r="W272" i="5"/>
  <c r="P407" i="5"/>
  <c r="Q406" i="5" s="1"/>
  <c r="W79" i="5"/>
  <c r="O401" i="5"/>
  <c r="O402" i="5"/>
  <c r="R435" i="5"/>
  <c r="M583" i="5"/>
  <c r="M584" i="5" s="1"/>
  <c r="M585" i="5" s="1"/>
  <c r="M587" i="5" s="1"/>
  <c r="M582" i="5"/>
  <c r="Q137" i="5"/>
  <c r="Q138" i="5"/>
  <c r="Q426" i="5"/>
  <c r="Q425" i="5"/>
  <c r="R129" i="5"/>
  <c r="N122" i="5"/>
  <c r="N121" i="5"/>
  <c r="N120" i="5" s="1"/>
  <c r="O449" i="5"/>
  <c r="O450" i="5"/>
  <c r="N536" i="5"/>
  <c r="N535" i="5" s="1"/>
  <c r="N499" i="5"/>
  <c r="N506" i="5" s="1"/>
  <c r="Q457" i="5"/>
  <c r="Q458" i="5"/>
  <c r="Q419" i="5"/>
  <c r="M192" i="5"/>
  <c r="M190" i="5" s="1"/>
  <c r="M188" i="5" s="1"/>
  <c r="M219" i="5" s="1"/>
  <c r="W360" i="5"/>
  <c r="S177" i="5"/>
  <c r="S178" i="5"/>
  <c r="R446" i="5"/>
  <c r="R445" i="5"/>
  <c r="Q145" i="5"/>
  <c r="Q146" i="5"/>
  <c r="Q151" i="5"/>
  <c r="V107" i="5"/>
  <c r="W92" i="5"/>
  <c r="W107" i="5" s="1"/>
  <c r="R414" i="5"/>
  <c r="R413" i="5"/>
  <c r="P125" i="5"/>
  <c r="P126" i="5"/>
  <c r="M250" i="5"/>
  <c r="M251" i="5" s="1"/>
  <c r="M290" i="5"/>
  <c r="M292" i="5" s="1"/>
  <c r="R171" i="5"/>
  <c r="V360" i="5"/>
  <c r="S175" i="5"/>
  <c r="Q453" i="5"/>
  <c r="Q454" i="5"/>
  <c r="X280" i="5"/>
  <c r="Y280" i="5" s="1"/>
  <c r="Z280" i="5" s="1"/>
  <c r="AA280" i="5" s="1"/>
  <c r="W206" i="5"/>
  <c r="W200" i="5" s="1"/>
  <c r="W196" i="5" s="1"/>
  <c r="R142" i="5"/>
  <c r="R141" i="5"/>
  <c r="S159" i="5"/>
  <c r="T163" i="5"/>
  <c r="L224" i="5"/>
  <c r="L225" i="5" s="1"/>
  <c r="S409" i="5" l="1"/>
  <c r="Q441" i="5"/>
  <c r="Q442" i="5"/>
  <c r="Q437" i="5"/>
  <c r="Q438" i="5"/>
  <c r="R165" i="5"/>
  <c r="R166" i="5"/>
  <c r="Q405" i="5"/>
  <c r="Q407" i="5" s="1"/>
  <c r="Q429" i="5"/>
  <c r="Q430" i="5"/>
  <c r="T134" i="5"/>
  <c r="T133" i="5"/>
  <c r="R447" i="5"/>
  <c r="R143" i="5"/>
  <c r="S141" i="5" s="1"/>
  <c r="Q459" i="5"/>
  <c r="R458" i="5" s="1"/>
  <c r="R415" i="5"/>
  <c r="Q154" i="5"/>
  <c r="Q147" i="5"/>
  <c r="R146" i="5" s="1"/>
  <c r="S179" i="5"/>
  <c r="M220" i="5"/>
  <c r="M223" i="5" s="1"/>
  <c r="Q455" i="5"/>
  <c r="M293" i="5"/>
  <c r="M294" i="5"/>
  <c r="M295" i="5" s="1"/>
  <c r="M291" i="5"/>
  <c r="N541" i="5"/>
  <c r="N542" i="5" s="1"/>
  <c r="N581" i="5"/>
  <c r="N583" i="5" s="1"/>
  <c r="N584" i="5" s="1"/>
  <c r="N585" i="5" s="1"/>
  <c r="N587" i="5" s="1"/>
  <c r="Q421" i="5"/>
  <c r="Q422" i="5"/>
  <c r="S142" i="5"/>
  <c r="R149" i="5"/>
  <c r="R150" i="5"/>
  <c r="R151" i="5" s="1"/>
  <c r="S445" i="5"/>
  <c r="S446" i="5"/>
  <c r="R457" i="5"/>
  <c r="N245" i="5"/>
  <c r="N244" i="5" s="1"/>
  <c r="N118" i="5"/>
  <c r="N582" i="5"/>
  <c r="O403" i="5"/>
  <c r="O472" i="5" s="1"/>
  <c r="O470" i="5" s="1"/>
  <c r="O468" i="5" s="1"/>
  <c r="U161" i="5"/>
  <c r="U162" i="5"/>
  <c r="T173" i="5"/>
  <c r="T174" i="5"/>
  <c r="Q443" i="5"/>
  <c r="P127" i="5"/>
  <c r="S411" i="5"/>
  <c r="T177" i="5"/>
  <c r="T178" i="5"/>
  <c r="R417" i="5"/>
  <c r="R418" i="5"/>
  <c r="N123" i="5"/>
  <c r="N192" i="5" s="1"/>
  <c r="N190" i="5" s="1"/>
  <c r="N188" i="5" s="1"/>
  <c r="Q427" i="5"/>
  <c r="O400" i="5"/>
  <c r="O398" i="5" s="1"/>
  <c r="T157" i="5"/>
  <c r="T158" i="5"/>
  <c r="S169" i="5"/>
  <c r="S170" i="5"/>
  <c r="S414" i="5"/>
  <c r="S413" i="5"/>
  <c r="N516" i="5"/>
  <c r="O515" i="5" s="1"/>
  <c r="N509" i="5"/>
  <c r="N511" i="5" s="1"/>
  <c r="O510" i="5" s="1"/>
  <c r="N507" i="5"/>
  <c r="N514" i="5" s="1"/>
  <c r="O451" i="5"/>
  <c r="R131" i="5"/>
  <c r="Q139" i="5"/>
  <c r="Q155" i="5"/>
  <c r="S434" i="5"/>
  <c r="S433" i="5"/>
  <c r="Q439" i="5" l="1"/>
  <c r="Q431" i="5"/>
  <c r="T135" i="5"/>
  <c r="R167" i="5"/>
  <c r="R419" i="5"/>
  <c r="R145" i="5"/>
  <c r="S143" i="5"/>
  <c r="T159" i="5"/>
  <c r="R147" i="5"/>
  <c r="R459" i="5"/>
  <c r="S435" i="5"/>
  <c r="T433" i="5" s="1"/>
  <c r="U163" i="5"/>
  <c r="R138" i="5"/>
  <c r="R137" i="5"/>
  <c r="S171" i="5"/>
  <c r="O536" i="5"/>
  <c r="O535" i="5" s="1"/>
  <c r="O499" i="5"/>
  <c r="O506" i="5" s="1"/>
  <c r="O122" i="5"/>
  <c r="O121" i="5"/>
  <c r="O120" i="5" s="1"/>
  <c r="T179" i="5"/>
  <c r="T410" i="5"/>
  <c r="T409" i="5"/>
  <c r="S447" i="5"/>
  <c r="T434" i="5"/>
  <c r="S129" i="5"/>
  <c r="S130" i="5"/>
  <c r="R406" i="5"/>
  <c r="R405" i="5"/>
  <c r="Q126" i="5"/>
  <c r="Q125" i="5"/>
  <c r="V162" i="5"/>
  <c r="V161" i="5"/>
  <c r="T141" i="5"/>
  <c r="T142" i="5"/>
  <c r="R429" i="5"/>
  <c r="R430" i="5"/>
  <c r="R453" i="5"/>
  <c r="R454" i="5"/>
  <c r="R154" i="5"/>
  <c r="R153" i="5"/>
  <c r="P450" i="5"/>
  <c r="P449" i="5"/>
  <c r="U158" i="5"/>
  <c r="U157" i="5"/>
  <c r="S417" i="5"/>
  <c r="S418" i="5"/>
  <c r="R441" i="5"/>
  <c r="R442" i="5"/>
  <c r="N219" i="5"/>
  <c r="S150" i="5"/>
  <c r="S149" i="5"/>
  <c r="S415" i="5"/>
  <c r="R425" i="5"/>
  <c r="R426" i="5"/>
  <c r="S145" i="5"/>
  <c r="S146" i="5"/>
  <c r="T175" i="5"/>
  <c r="P401" i="5"/>
  <c r="P400" i="5" s="1"/>
  <c r="P398" i="5" s="1"/>
  <c r="P402" i="5"/>
  <c r="N250" i="5"/>
  <c r="N251" i="5" s="1"/>
  <c r="N290" i="5"/>
  <c r="N292" i="5" s="1"/>
  <c r="S457" i="5"/>
  <c r="S458" i="5"/>
  <c r="Q423" i="5"/>
  <c r="M224" i="5"/>
  <c r="M225" i="5" s="1"/>
  <c r="U159" i="5" l="1"/>
  <c r="R438" i="5"/>
  <c r="R437" i="5"/>
  <c r="R155" i="5"/>
  <c r="S165" i="5"/>
  <c r="S166" i="5"/>
  <c r="U133" i="5"/>
  <c r="U134" i="5"/>
  <c r="R427" i="5"/>
  <c r="R443" i="5"/>
  <c r="S147" i="5"/>
  <c r="T435" i="5"/>
  <c r="R455" i="5"/>
  <c r="T143" i="5"/>
  <c r="S131" i="5"/>
  <c r="T130" i="5" s="1"/>
  <c r="S459" i="5"/>
  <c r="P403" i="5"/>
  <c r="P472" i="5" s="1"/>
  <c r="P470" i="5" s="1"/>
  <c r="P468" i="5" s="1"/>
  <c r="P499" i="5" s="1"/>
  <c r="P506" i="5" s="1"/>
  <c r="S151" i="5"/>
  <c r="S419" i="5"/>
  <c r="R431" i="5"/>
  <c r="Q127" i="5"/>
  <c r="T445" i="5"/>
  <c r="T446" i="5"/>
  <c r="U177" i="5"/>
  <c r="U178" i="5"/>
  <c r="O541" i="5"/>
  <c r="O542" i="5" s="1"/>
  <c r="O581" i="5"/>
  <c r="P536" i="5"/>
  <c r="P535" i="5" s="1"/>
  <c r="S425" i="5"/>
  <c r="S426" i="5"/>
  <c r="N220" i="5"/>
  <c r="N223" i="5" s="1"/>
  <c r="V157" i="5"/>
  <c r="V158" i="5"/>
  <c r="S153" i="5"/>
  <c r="S154" i="5"/>
  <c r="U433" i="5"/>
  <c r="U434" i="5"/>
  <c r="O245" i="5"/>
  <c r="O244" i="5" s="1"/>
  <c r="O118" i="5"/>
  <c r="T170" i="5"/>
  <c r="T169" i="5"/>
  <c r="N293" i="5"/>
  <c r="N294" i="5"/>
  <c r="N295" i="5" s="1"/>
  <c r="U174" i="5"/>
  <c r="U173" i="5"/>
  <c r="S441" i="5"/>
  <c r="S442" i="5"/>
  <c r="S454" i="5"/>
  <c r="S453" i="5"/>
  <c r="U142" i="5"/>
  <c r="U141" i="5"/>
  <c r="V163" i="5"/>
  <c r="R407" i="5"/>
  <c r="O123" i="5"/>
  <c r="O192" i="5" s="1"/>
  <c r="O190" i="5" s="1"/>
  <c r="O188" i="5" s="1"/>
  <c r="R422" i="5"/>
  <c r="R421" i="5"/>
  <c r="T146" i="5"/>
  <c r="T145" i="5"/>
  <c r="T414" i="5"/>
  <c r="T415" i="5" s="1"/>
  <c r="T413" i="5"/>
  <c r="P451" i="5"/>
  <c r="T129" i="5"/>
  <c r="N291" i="5"/>
  <c r="T411" i="5"/>
  <c r="O507" i="5"/>
  <c r="O514" i="5" s="1"/>
  <c r="O516" i="5"/>
  <c r="P515" i="5" s="1"/>
  <c r="O509" i="5"/>
  <c r="O511" i="5" s="1"/>
  <c r="P510" i="5" s="1"/>
  <c r="R139" i="5"/>
  <c r="R439" i="5" l="1"/>
  <c r="T447" i="5"/>
  <c r="S167" i="5"/>
  <c r="T165" i="5" s="1"/>
  <c r="U135" i="5"/>
  <c r="S427" i="5"/>
  <c r="U143" i="5"/>
  <c r="V141" i="5" s="1"/>
  <c r="U175" i="5"/>
  <c r="V173" i="5" s="1"/>
  <c r="T171" i="5"/>
  <c r="S443" i="5"/>
  <c r="T442" i="5" s="1"/>
  <c r="U435" i="5"/>
  <c r="V433" i="5" s="1"/>
  <c r="V159" i="5"/>
  <c r="N224" i="5"/>
  <c r="N225" i="5" s="1"/>
  <c r="O219" i="5"/>
  <c r="O220" i="5" s="1"/>
  <c r="O223" i="5" s="1"/>
  <c r="P507" i="5"/>
  <c r="P514" i="5" s="1"/>
  <c r="P516" i="5"/>
  <c r="Q515" i="5" s="1"/>
  <c r="P509" i="5"/>
  <c r="P511" i="5" s="1"/>
  <c r="Q510" i="5" s="1"/>
  <c r="S137" i="5"/>
  <c r="S138" i="5"/>
  <c r="U409" i="5"/>
  <c r="U410" i="5"/>
  <c r="Q449" i="5"/>
  <c r="Q450" i="5"/>
  <c r="T147" i="5"/>
  <c r="P121" i="5"/>
  <c r="P120" i="5" s="1"/>
  <c r="P122" i="5"/>
  <c r="S155" i="5"/>
  <c r="U179" i="5"/>
  <c r="R125" i="5"/>
  <c r="R126" i="5"/>
  <c r="V174" i="5"/>
  <c r="U169" i="5"/>
  <c r="U170" i="5"/>
  <c r="P541" i="5"/>
  <c r="P581" i="5"/>
  <c r="P583" i="5" s="1"/>
  <c r="P584" i="5" s="1"/>
  <c r="P585" i="5" s="1"/>
  <c r="P587" i="5" s="1"/>
  <c r="S429" i="5"/>
  <c r="S430" i="5"/>
  <c r="Q402" i="5"/>
  <c r="Q401" i="5"/>
  <c r="U413" i="5"/>
  <c r="U414" i="5"/>
  <c r="S405" i="5"/>
  <c r="S406" i="5"/>
  <c r="T441" i="5"/>
  <c r="V434" i="5"/>
  <c r="W158" i="5"/>
  <c r="W157" i="5"/>
  <c r="T425" i="5"/>
  <c r="T426" i="5"/>
  <c r="T427" i="5" s="1"/>
  <c r="O583" i="5"/>
  <c r="O584" i="5" s="1"/>
  <c r="O585" i="5" s="1"/>
  <c r="O587" i="5" s="1"/>
  <c r="O582" i="5"/>
  <c r="U446" i="5"/>
  <c r="U445" i="5"/>
  <c r="T417" i="5"/>
  <c r="T418" i="5"/>
  <c r="T131" i="5"/>
  <c r="R423" i="5"/>
  <c r="W161" i="5"/>
  <c r="W162" i="5"/>
  <c r="S455" i="5"/>
  <c r="O250" i="5"/>
  <c r="O251" i="5" s="1"/>
  <c r="O290" i="5"/>
  <c r="O292" i="5" s="1"/>
  <c r="P542" i="5"/>
  <c r="T149" i="5"/>
  <c r="T150" i="5"/>
  <c r="T151" i="5" s="1"/>
  <c r="T458" i="5"/>
  <c r="T457" i="5"/>
  <c r="S438" i="5" l="1"/>
  <c r="S437" i="5"/>
  <c r="T459" i="5"/>
  <c r="T166" i="5"/>
  <c r="T167" i="5" s="1"/>
  <c r="U165" i="5" s="1"/>
  <c r="V133" i="5"/>
  <c r="V134" i="5"/>
  <c r="T443" i="5"/>
  <c r="U166" i="5"/>
  <c r="Q400" i="5"/>
  <c r="Q398" i="5" s="1"/>
  <c r="Q536" i="5" s="1"/>
  <c r="Q535" i="5" s="1"/>
  <c r="V435" i="5"/>
  <c r="P582" i="5"/>
  <c r="U415" i="5"/>
  <c r="V142" i="5"/>
  <c r="S431" i="5"/>
  <c r="U171" i="5"/>
  <c r="V143" i="5"/>
  <c r="R127" i="5"/>
  <c r="Q451" i="5"/>
  <c r="S139" i="5"/>
  <c r="W159" i="5"/>
  <c r="O224" i="5"/>
  <c r="O225" i="5" s="1"/>
  <c r="W163" i="5"/>
  <c r="T419" i="5"/>
  <c r="S407" i="5"/>
  <c r="V175" i="5"/>
  <c r="O291" i="5"/>
  <c r="P123" i="5"/>
  <c r="P192" i="5" s="1"/>
  <c r="P190" i="5" s="1"/>
  <c r="P188" i="5" s="1"/>
  <c r="U457" i="5"/>
  <c r="U458" i="5"/>
  <c r="O293" i="5"/>
  <c r="O294" i="5"/>
  <c r="O295" i="5" s="1"/>
  <c r="Q403" i="5"/>
  <c r="Q472" i="5" s="1"/>
  <c r="Q470" i="5" s="1"/>
  <c r="Q468" i="5" s="1"/>
  <c r="Q499" i="5" s="1"/>
  <c r="Q506" i="5" s="1"/>
  <c r="V178" i="5"/>
  <c r="V177" i="5"/>
  <c r="P245" i="5"/>
  <c r="P244" i="5" s="1"/>
  <c r="P118" i="5"/>
  <c r="U411" i="5"/>
  <c r="U150" i="5"/>
  <c r="U149" i="5"/>
  <c r="S421" i="5"/>
  <c r="S422" i="5"/>
  <c r="U426" i="5"/>
  <c r="U425" i="5"/>
  <c r="W434" i="5"/>
  <c r="W433" i="5"/>
  <c r="U442" i="5"/>
  <c r="U441" i="5"/>
  <c r="V414" i="5"/>
  <c r="V413" i="5"/>
  <c r="T430" i="5"/>
  <c r="T429" i="5"/>
  <c r="V170" i="5"/>
  <c r="V169" i="5"/>
  <c r="W142" i="5"/>
  <c r="W141" i="5"/>
  <c r="T154" i="5"/>
  <c r="T153" i="5"/>
  <c r="U145" i="5"/>
  <c r="U146" i="5"/>
  <c r="T454" i="5"/>
  <c r="T453" i="5"/>
  <c r="U130" i="5"/>
  <c r="U129" i="5"/>
  <c r="U447" i="5"/>
  <c r="S126" i="5"/>
  <c r="S125" i="5"/>
  <c r="R450" i="5"/>
  <c r="R449" i="5"/>
  <c r="T137" i="5"/>
  <c r="T138" i="5"/>
  <c r="U147" i="5" l="1"/>
  <c r="S439" i="5"/>
  <c r="V135" i="5"/>
  <c r="U459" i="5"/>
  <c r="U167" i="5"/>
  <c r="V179" i="5"/>
  <c r="T455" i="5"/>
  <c r="U453" i="5" s="1"/>
  <c r="T155" i="5"/>
  <c r="V171" i="5"/>
  <c r="W169" i="5" s="1"/>
  <c r="V415" i="5"/>
  <c r="W435" i="5"/>
  <c r="P219" i="5"/>
  <c r="Q516" i="5"/>
  <c r="R515" i="5" s="1"/>
  <c r="Q509" i="5"/>
  <c r="Q511" i="5" s="1"/>
  <c r="R510" i="5" s="1"/>
  <c r="Q507" i="5"/>
  <c r="Q514" i="5" s="1"/>
  <c r="R451" i="5"/>
  <c r="S127" i="5"/>
  <c r="S423" i="5"/>
  <c r="U151" i="5"/>
  <c r="W174" i="5"/>
  <c r="W173" i="5"/>
  <c r="T139" i="5"/>
  <c r="V445" i="5"/>
  <c r="V446" i="5"/>
  <c r="U153" i="5"/>
  <c r="U154" i="5"/>
  <c r="W170" i="5"/>
  <c r="W413" i="5"/>
  <c r="W414" i="5"/>
  <c r="V409" i="5"/>
  <c r="V410" i="5"/>
  <c r="W177" i="5"/>
  <c r="W178" i="5"/>
  <c r="Q121" i="5"/>
  <c r="Q120" i="5" s="1"/>
  <c r="Q122" i="5"/>
  <c r="U418" i="5"/>
  <c r="U417" i="5"/>
  <c r="V146" i="5"/>
  <c r="V145" i="5"/>
  <c r="P220" i="5"/>
  <c r="P223" i="5" s="1"/>
  <c r="Q541" i="5"/>
  <c r="Q542" i="5" s="1"/>
  <c r="Q581" i="5"/>
  <c r="U131" i="5"/>
  <c r="W143" i="5"/>
  <c r="T431" i="5"/>
  <c r="U443" i="5"/>
  <c r="U427" i="5"/>
  <c r="P250" i="5"/>
  <c r="P251" i="5" s="1"/>
  <c r="P290" i="5"/>
  <c r="P292" i="5" s="1"/>
  <c r="R401" i="5"/>
  <c r="R400" i="5" s="1"/>
  <c r="R398" i="5" s="1"/>
  <c r="R402" i="5"/>
  <c r="V458" i="5"/>
  <c r="V457" i="5"/>
  <c r="T406" i="5"/>
  <c r="T405" i="5"/>
  <c r="T437" i="5" l="1"/>
  <c r="T438" i="5"/>
  <c r="T439" i="5" s="1"/>
  <c r="W134" i="5"/>
  <c r="W133" i="5"/>
  <c r="V411" i="5"/>
  <c r="W171" i="5"/>
  <c r="V165" i="5"/>
  <c r="V166" i="5"/>
  <c r="U454" i="5"/>
  <c r="U455" i="5" s="1"/>
  <c r="U419" i="5"/>
  <c r="V417" i="5" s="1"/>
  <c r="P291" i="5"/>
  <c r="R536" i="5"/>
  <c r="R535" i="5" s="1"/>
  <c r="V441" i="5"/>
  <c r="V442" i="5"/>
  <c r="Q583" i="5"/>
  <c r="Q584" i="5" s="1"/>
  <c r="Q585" i="5" s="1"/>
  <c r="Q587" i="5" s="1"/>
  <c r="Q582" i="5"/>
  <c r="P224" i="5"/>
  <c r="P225" i="5" s="1"/>
  <c r="W179" i="5"/>
  <c r="W415" i="5"/>
  <c r="U155" i="5"/>
  <c r="V447" i="5"/>
  <c r="W175" i="5"/>
  <c r="S449" i="5"/>
  <c r="S450" i="5"/>
  <c r="U429" i="5"/>
  <c r="U430" i="5"/>
  <c r="P294" i="5"/>
  <c r="P295" i="5" s="1"/>
  <c r="P293" i="5"/>
  <c r="V459" i="5"/>
  <c r="Q123" i="5"/>
  <c r="Q192" i="5" s="1"/>
  <c r="Q190" i="5" s="1"/>
  <c r="Q188" i="5" s="1"/>
  <c r="W410" i="5"/>
  <c r="W409" i="5"/>
  <c r="U137" i="5"/>
  <c r="U138" i="5"/>
  <c r="T421" i="5"/>
  <c r="T422" i="5"/>
  <c r="V149" i="5"/>
  <c r="V150" i="5"/>
  <c r="T407" i="5"/>
  <c r="R403" i="5"/>
  <c r="R472" i="5" s="1"/>
  <c r="R470" i="5" s="1"/>
  <c r="R468" i="5" s="1"/>
  <c r="R499" i="5" s="1"/>
  <c r="R506" i="5" s="1"/>
  <c r="V425" i="5"/>
  <c r="V426" i="5"/>
  <c r="V129" i="5"/>
  <c r="V130" i="5"/>
  <c r="V147" i="5"/>
  <c r="Q245" i="5"/>
  <c r="Q244" i="5" s="1"/>
  <c r="Q118" i="5"/>
  <c r="T125" i="5"/>
  <c r="T126" i="5"/>
  <c r="W135" i="5" l="1"/>
  <c r="U437" i="5"/>
  <c r="U438" i="5"/>
  <c r="U439" i="5" s="1"/>
  <c r="V151" i="5"/>
  <c r="U139" i="5"/>
  <c r="V138" i="5" s="1"/>
  <c r="V418" i="5"/>
  <c r="V167" i="5"/>
  <c r="W166" i="5" s="1"/>
  <c r="W167" i="5" s="1"/>
  <c r="W165" i="5"/>
  <c r="W411" i="5"/>
  <c r="V438" i="5"/>
  <c r="V437" i="5"/>
  <c r="V131" i="5"/>
  <c r="W130" i="5" s="1"/>
  <c r="U431" i="5"/>
  <c r="V443" i="5"/>
  <c r="W441" i="5" s="1"/>
  <c r="R516" i="5"/>
  <c r="S515" i="5" s="1"/>
  <c r="R509" i="5"/>
  <c r="R511" i="5" s="1"/>
  <c r="S510" i="5" s="1"/>
  <c r="R507" i="5"/>
  <c r="R514" i="5" s="1"/>
  <c r="T127" i="5"/>
  <c r="Q250" i="5"/>
  <c r="Q251" i="5" s="1"/>
  <c r="Q290" i="5"/>
  <c r="Q292" i="5" s="1"/>
  <c r="W446" i="5"/>
  <c r="W445" i="5"/>
  <c r="W145" i="5"/>
  <c r="W146" i="5"/>
  <c r="V427" i="5"/>
  <c r="U405" i="5"/>
  <c r="U406" i="5"/>
  <c r="T423" i="5"/>
  <c r="V419" i="5"/>
  <c r="S451" i="5"/>
  <c r="V154" i="5"/>
  <c r="V153" i="5"/>
  <c r="V453" i="5"/>
  <c r="V454" i="5"/>
  <c r="W150" i="5"/>
  <c r="W149" i="5"/>
  <c r="W457" i="5"/>
  <c r="W458" i="5"/>
  <c r="R541" i="5"/>
  <c r="R542" i="5" s="1"/>
  <c r="R581" i="5"/>
  <c r="R583" i="5" s="1"/>
  <c r="R584" i="5" s="1"/>
  <c r="R585" i="5" s="1"/>
  <c r="R587" i="5" s="1"/>
  <c r="Q219" i="5"/>
  <c r="S402" i="5"/>
  <c r="S401" i="5"/>
  <c r="S400" i="5" s="1"/>
  <c r="S398" i="5" s="1"/>
  <c r="R122" i="5"/>
  <c r="R121" i="5"/>
  <c r="R120" i="5" s="1"/>
  <c r="V429" i="5"/>
  <c r="V430" i="5"/>
  <c r="V137" i="5" l="1"/>
  <c r="V139" i="5" s="1"/>
  <c r="W138" i="5" s="1"/>
  <c r="W129" i="5"/>
  <c r="V455" i="5"/>
  <c r="W454" i="5" s="1"/>
  <c r="W442" i="5"/>
  <c r="W443" i="5" s="1"/>
  <c r="U407" i="5"/>
  <c r="V439" i="5"/>
  <c r="W459" i="5"/>
  <c r="R582" i="5"/>
  <c r="W447" i="5"/>
  <c r="W147" i="5"/>
  <c r="Q291" i="5"/>
  <c r="V431" i="5"/>
  <c r="W131" i="5"/>
  <c r="W151" i="5"/>
  <c r="T450" i="5"/>
  <c r="T449" i="5"/>
  <c r="U126" i="5"/>
  <c r="U125" i="5"/>
  <c r="W417" i="5"/>
  <c r="W418" i="5"/>
  <c r="W425" i="5"/>
  <c r="W426" i="5"/>
  <c r="R245" i="5"/>
  <c r="R244" i="5" s="1"/>
  <c r="R118" i="5"/>
  <c r="Q220" i="5"/>
  <c r="Q223" i="5" s="1"/>
  <c r="U421" i="5"/>
  <c r="U422" i="5"/>
  <c r="S536" i="5"/>
  <c r="S535" i="5" s="1"/>
  <c r="Q293" i="5"/>
  <c r="Q294" i="5"/>
  <c r="Q295" i="5" s="1"/>
  <c r="R123" i="5"/>
  <c r="R192" i="5" s="1"/>
  <c r="R190" i="5" s="1"/>
  <c r="R188" i="5" s="1"/>
  <c r="S403" i="5"/>
  <c r="S472" i="5" s="1"/>
  <c r="S470" i="5" s="1"/>
  <c r="S468" i="5" s="1"/>
  <c r="S499" i="5" s="1"/>
  <c r="S506" i="5" s="1"/>
  <c r="W453" i="5"/>
  <c r="V155" i="5"/>
  <c r="V406" i="5"/>
  <c r="V405" i="5"/>
  <c r="W137" i="5" l="1"/>
  <c r="W139" i="5" s="1"/>
  <c r="W437" i="5"/>
  <c r="W438" i="5"/>
  <c r="W439" i="5" s="1"/>
  <c r="T451" i="5"/>
  <c r="U449" i="5" s="1"/>
  <c r="W455" i="5"/>
  <c r="U127" i="5"/>
  <c r="S507" i="5"/>
  <c r="S514" i="5" s="1"/>
  <c r="S509" i="5"/>
  <c r="S511" i="5" s="1"/>
  <c r="T510" i="5" s="1"/>
  <c r="S516" i="5"/>
  <c r="T515" i="5" s="1"/>
  <c r="W153" i="5"/>
  <c r="W154" i="5"/>
  <c r="S122" i="5"/>
  <c r="S121" i="5"/>
  <c r="S120" i="5" s="1"/>
  <c r="Q224" i="5"/>
  <c r="Q225" i="5" s="1"/>
  <c r="W427" i="5"/>
  <c r="S541" i="5"/>
  <c r="S542" i="5" s="1"/>
  <c r="S581" i="5"/>
  <c r="V126" i="5"/>
  <c r="V125" i="5"/>
  <c r="V407" i="5"/>
  <c r="T401" i="5"/>
  <c r="T400" i="5" s="1"/>
  <c r="T398" i="5" s="1"/>
  <c r="T402" i="5"/>
  <c r="U423" i="5"/>
  <c r="R219" i="5"/>
  <c r="W419" i="5"/>
  <c r="R250" i="5"/>
  <c r="R251" i="5" s="1"/>
  <c r="R290" i="5"/>
  <c r="W429" i="5"/>
  <c r="W430" i="5"/>
  <c r="U450" i="5" l="1"/>
  <c r="V127" i="5"/>
  <c r="W126" i="5" s="1"/>
  <c r="W431" i="5"/>
  <c r="R292" i="5"/>
  <c r="R291" i="5"/>
  <c r="U451" i="5"/>
  <c r="T403" i="5"/>
  <c r="T536" i="5"/>
  <c r="T535" i="5" s="1"/>
  <c r="S583" i="5"/>
  <c r="S584" i="5" s="1"/>
  <c r="S585" i="5" s="1"/>
  <c r="S587" i="5" s="1"/>
  <c r="S582" i="5"/>
  <c r="S245" i="5"/>
  <c r="S244" i="5" s="1"/>
  <c r="S118" i="5"/>
  <c r="R220" i="5"/>
  <c r="R223" i="5" s="1"/>
  <c r="W405" i="5"/>
  <c r="W406" i="5"/>
  <c r="W407" i="5" s="1"/>
  <c r="S123" i="5"/>
  <c r="S192" i="5" s="1"/>
  <c r="S190" i="5" s="1"/>
  <c r="S188" i="5" s="1"/>
  <c r="V422" i="5"/>
  <c r="V421" i="5"/>
  <c r="W155" i="5"/>
  <c r="W125" i="5" l="1"/>
  <c r="W127" i="5" s="1"/>
  <c r="S219" i="5"/>
  <c r="U402" i="5"/>
  <c r="U401" i="5"/>
  <c r="U400" i="5" s="1"/>
  <c r="U398" i="5" s="1"/>
  <c r="R293" i="5"/>
  <c r="R294" i="5"/>
  <c r="R295" i="5" s="1"/>
  <c r="T121" i="5"/>
  <c r="T120" i="5" s="1"/>
  <c r="T122" i="5"/>
  <c r="S250" i="5"/>
  <c r="S251" i="5" s="1"/>
  <c r="S290" i="5"/>
  <c r="S292" i="5" s="1"/>
  <c r="T541" i="5"/>
  <c r="T542" i="5" s="1"/>
  <c r="T581" i="5"/>
  <c r="T583" i="5" s="1"/>
  <c r="T584" i="5" s="1"/>
  <c r="T585" i="5" s="1"/>
  <c r="T587" i="5" s="1"/>
  <c r="T472" i="5"/>
  <c r="T470" i="5" s="1"/>
  <c r="T468" i="5" s="1"/>
  <c r="T499" i="5" s="1"/>
  <c r="T506" i="5" s="1"/>
  <c r="V449" i="5"/>
  <c r="V450" i="5"/>
  <c r="V423" i="5"/>
  <c r="R224" i="5"/>
  <c r="R225" i="5" s="1"/>
  <c r="V451" i="5" l="1"/>
  <c r="W449" i="5" s="1"/>
  <c r="W421" i="5"/>
  <c r="W422" i="5"/>
  <c r="W423" i="5" s="1"/>
  <c r="T507" i="5"/>
  <c r="T514" i="5" s="1"/>
  <c r="T516" i="5"/>
  <c r="U515" i="5" s="1"/>
  <c r="T509" i="5"/>
  <c r="T511" i="5" s="1"/>
  <c r="U510" i="5" s="1"/>
  <c r="T123" i="5"/>
  <c r="U536" i="5"/>
  <c r="U535" i="5" s="1"/>
  <c r="S291" i="5"/>
  <c r="T245" i="5"/>
  <c r="T244" i="5" s="1"/>
  <c r="T118" i="5"/>
  <c r="U403" i="5"/>
  <c r="T582" i="5"/>
  <c r="S293" i="5"/>
  <c r="S294" i="5"/>
  <c r="S295" i="5" s="1"/>
  <c r="S220" i="5"/>
  <c r="S223" i="5" s="1"/>
  <c r="W450" i="5" l="1"/>
  <c r="S224" i="5"/>
  <c r="S225" i="5" s="1"/>
  <c r="V402" i="5"/>
  <c r="V401" i="5"/>
  <c r="V400" i="5" s="1"/>
  <c r="V398" i="5" s="1"/>
  <c r="U121" i="5"/>
  <c r="U120" i="5" s="1"/>
  <c r="U122" i="5"/>
  <c r="U472" i="5"/>
  <c r="U470" i="5" s="1"/>
  <c r="U468" i="5" s="1"/>
  <c r="U499" i="5" s="1"/>
  <c r="U506" i="5" s="1"/>
  <c r="T192" i="5"/>
  <c r="T190" i="5" s="1"/>
  <c r="T188" i="5" s="1"/>
  <c r="W451" i="5"/>
  <c r="T250" i="5"/>
  <c r="T251" i="5" s="1"/>
  <c r="T290" i="5"/>
  <c r="T292" i="5" s="1"/>
  <c r="U541" i="5"/>
  <c r="U542" i="5" s="1"/>
  <c r="U581" i="5"/>
  <c r="U583" i="5" s="1"/>
  <c r="U584" i="5" s="1"/>
  <c r="U585" i="5" s="1"/>
  <c r="U587" i="5" s="1"/>
  <c r="T294" i="5" l="1"/>
  <c r="T295" i="5" s="1"/>
  <c r="T293" i="5"/>
  <c r="U516" i="5"/>
  <c r="V515" i="5" s="1"/>
  <c r="U509" i="5"/>
  <c r="U511" i="5" s="1"/>
  <c r="V510" i="5" s="1"/>
  <c r="U507" i="5"/>
  <c r="U514" i="5" s="1"/>
  <c r="U123" i="5"/>
  <c r="U192" i="5" s="1"/>
  <c r="U190" i="5" s="1"/>
  <c r="U188" i="5" s="1"/>
  <c r="U245" i="5"/>
  <c r="U244" i="5" s="1"/>
  <c r="U118" i="5"/>
  <c r="T291" i="5"/>
  <c r="V536" i="5"/>
  <c r="V535" i="5" s="1"/>
  <c r="U582" i="5"/>
  <c r="V403" i="5"/>
  <c r="V472" i="5" s="1"/>
  <c r="V470" i="5" s="1"/>
  <c r="V468" i="5" s="1"/>
  <c r="V499" i="5" s="1"/>
  <c r="V506" i="5" s="1"/>
  <c r="V516" i="5" l="1"/>
  <c r="W515" i="5" s="1"/>
  <c r="V509" i="5"/>
  <c r="V511" i="5" s="1"/>
  <c r="W510" i="5" s="1"/>
  <c r="V507" i="5"/>
  <c r="V514" i="5" s="1"/>
  <c r="V122" i="5"/>
  <c r="V121" i="5"/>
  <c r="V120" i="5" s="1"/>
  <c r="W401" i="5"/>
  <c r="W400" i="5" s="1"/>
  <c r="W398" i="5" s="1"/>
  <c r="W402" i="5"/>
  <c r="V541" i="5"/>
  <c r="V542" i="5" s="1"/>
  <c r="V581" i="5"/>
  <c r="V583" i="5" s="1"/>
  <c r="V584" i="5" s="1"/>
  <c r="V585" i="5" s="1"/>
  <c r="V587" i="5" s="1"/>
  <c r="U250" i="5"/>
  <c r="U251" i="5" s="1"/>
  <c r="U290" i="5"/>
  <c r="U292" i="5" s="1"/>
  <c r="V123" i="5" l="1"/>
  <c r="U293" i="5"/>
  <c r="U294" i="5"/>
  <c r="U295" i="5" s="1"/>
  <c r="W403" i="5"/>
  <c r="W472" i="5" s="1"/>
  <c r="W470" i="5" s="1"/>
  <c r="W468" i="5" s="1"/>
  <c r="W499" i="5" s="1"/>
  <c r="W506" i="5" s="1"/>
  <c r="V582" i="5"/>
  <c r="W536" i="5"/>
  <c r="W535" i="5" s="1"/>
  <c r="U291" i="5"/>
  <c r="V245" i="5"/>
  <c r="V244" i="5" s="1"/>
  <c r="V118" i="5"/>
  <c r="W507" i="5" l="1"/>
  <c r="W514" i="5" s="1"/>
  <c r="W516" i="5"/>
  <c r="W509" i="5"/>
  <c r="W511" i="5" s="1"/>
  <c r="W122" i="5"/>
  <c r="W121" i="5"/>
  <c r="W120" i="5" s="1"/>
  <c r="W541" i="5"/>
  <c r="W542" i="5" s="1"/>
  <c r="W581" i="5"/>
  <c r="W583" i="5" s="1"/>
  <c r="W584" i="5" s="1"/>
  <c r="W585" i="5" s="1"/>
  <c r="W587" i="5" s="1"/>
  <c r="V192" i="5"/>
  <c r="V190" i="5" s="1"/>
  <c r="V188" i="5" s="1"/>
  <c r="V250" i="5"/>
  <c r="V251" i="5" s="1"/>
  <c r="V290" i="5"/>
  <c r="V292" i="5" s="1"/>
  <c r="W245" i="5" l="1"/>
  <c r="W244" i="5" s="1"/>
  <c r="W118" i="5"/>
  <c r="W582" i="5"/>
  <c r="V293" i="5"/>
  <c r="V294" i="5"/>
  <c r="V295" i="5" s="1"/>
  <c r="V291" i="5"/>
  <c r="W123" i="5"/>
  <c r="W192" i="5" s="1"/>
  <c r="W190" i="5" s="1"/>
  <c r="W188" i="5" s="1"/>
  <c r="W250" i="5" l="1"/>
  <c r="W251" i="5" s="1"/>
  <c r="W290" i="5"/>
  <c r="W292" i="5" s="1"/>
  <c r="W293" i="5" l="1"/>
  <c r="W294" i="5"/>
  <c r="W295" i="5" s="1"/>
  <c r="W291" i="5"/>
  <c r="W60" i="5"/>
  <c r="W34" i="5"/>
  <c r="U225" i="5"/>
  <c r="U42" i="5"/>
  <c r="U113" i="5"/>
  <c r="T42" i="5"/>
  <c r="T113" i="5"/>
  <c r="U60" i="5"/>
  <c r="U34" i="5"/>
  <c r="T223" i="5"/>
  <c r="U57" i="5"/>
  <c r="W225" i="5"/>
  <c r="T57" i="5"/>
  <c r="W57" i="5"/>
  <c r="V42" i="5"/>
  <c r="V113" i="5"/>
  <c r="T225" i="5"/>
  <c r="V225" i="5"/>
  <c r="U224" i="5"/>
  <c r="W224" i="5"/>
  <c r="W42" i="5"/>
  <c r="W113" i="5"/>
  <c r="T34" i="5"/>
  <c r="T60" i="5"/>
  <c r="T224" i="5"/>
  <c r="T40" i="5"/>
  <c r="T43" i="5"/>
  <c r="T48" i="5"/>
  <c r="T111" i="5"/>
  <c r="T110" i="5"/>
  <c r="T219" i="5"/>
  <c r="T220" i="5"/>
  <c r="V60" i="5"/>
  <c r="V34" i="5"/>
  <c r="V57" i="5"/>
  <c r="V224" i="5"/>
  <c r="U219" i="5"/>
  <c r="U220" i="5"/>
  <c r="U223" i="5"/>
  <c r="W220" i="5"/>
  <c r="W223" i="5"/>
  <c r="W40" i="5"/>
  <c r="W43" i="5"/>
  <c r="W48" i="5"/>
  <c r="W111" i="5"/>
  <c r="W110" i="5"/>
  <c r="W219" i="5"/>
  <c r="V40" i="5"/>
  <c r="V43" i="5"/>
  <c r="V48" i="5"/>
  <c r="V111" i="5"/>
  <c r="V110" i="5"/>
  <c r="V219" i="5"/>
  <c r="V220" i="5"/>
  <c r="V223" i="5"/>
  <c r="U40" i="5"/>
  <c r="U43" i="5"/>
  <c r="U48" i="5"/>
  <c r="U111" i="5"/>
  <c r="U110" i="5"/>
</calcChain>
</file>

<file path=xl/sharedStrings.xml><?xml version="1.0" encoding="utf-8"?>
<sst xmlns="http://schemas.openxmlformats.org/spreadsheetml/2006/main" count="1066" uniqueCount="289">
  <si>
    <t>А</t>
  </si>
  <si>
    <t>А+1</t>
  </si>
  <si>
    <t>А+2</t>
  </si>
  <si>
    <t>А+3</t>
  </si>
  <si>
    <t>А+4</t>
  </si>
  <si>
    <t>А+5</t>
  </si>
  <si>
    <t>А+6</t>
  </si>
  <si>
    <t>А+7</t>
  </si>
  <si>
    <t>А+8</t>
  </si>
  <si>
    <t>А+9</t>
  </si>
  <si>
    <t>А+10</t>
  </si>
  <si>
    <t>А+11</t>
  </si>
  <si>
    <t>А+12</t>
  </si>
  <si>
    <t>А+13</t>
  </si>
  <si>
    <t>А+14</t>
  </si>
  <si>
    <t>А+15</t>
  </si>
  <si>
    <t>А+16</t>
  </si>
  <si>
    <t>А+17</t>
  </si>
  <si>
    <t>А+18</t>
  </si>
  <si>
    <t>А+19</t>
  </si>
  <si>
    <t>Показатели</t>
  </si>
  <si>
    <t>Ед. изм.</t>
  </si>
  <si>
    <t>ИПЦ</t>
  </si>
  <si>
    <t>Газ природный</t>
  </si>
  <si>
    <t>Электроэнергия</t>
  </si>
  <si>
    <t>Тепловая энергия</t>
  </si>
  <si>
    <t>Генерация тепловой энергии</t>
  </si>
  <si>
    <t>Источник комбинированной выработки Калининградская ТЭЦ-2 АО "Интер РАО – Электрогенерация"</t>
  </si>
  <si>
    <t>Баланс электрической мощности</t>
  </si>
  <si>
    <t>Электрическая мощность</t>
  </si>
  <si>
    <t>Установленная электрическая мощность, в т.ч.:</t>
  </si>
  <si>
    <t>МВт</t>
  </si>
  <si>
    <t>оборудование 90 ата</t>
  </si>
  <si>
    <t>оборудование 130 ата</t>
  </si>
  <si>
    <t>Располагаемая электрическая мощность</t>
  </si>
  <si>
    <t>Число часов использования УЭМ, в т.ч.:</t>
  </si>
  <si>
    <t>час/год</t>
  </si>
  <si>
    <t>Балансы электрической энергии</t>
  </si>
  <si>
    <t>Электрическая энергия</t>
  </si>
  <si>
    <t>Выработка электроэнергии всего, в т.ч.:</t>
  </si>
  <si>
    <t>тыс. МВт-ч</t>
  </si>
  <si>
    <t>по теплофикационному циклу</t>
  </si>
  <si>
    <t>по кондесационному циклу</t>
  </si>
  <si>
    <t>Отпуск электроэнергии с шин</t>
  </si>
  <si>
    <t>Собственные нужды, всего, в т.ч:</t>
  </si>
  <si>
    <t xml:space="preserve"> то же, %</t>
  </si>
  <si>
    <t>%</t>
  </si>
  <si>
    <t>на производство электрической энергии</t>
  </si>
  <si>
    <t>то же, %</t>
  </si>
  <si>
    <t>на отпуск тепловой энергии</t>
  </si>
  <si>
    <t>кВт*ч/Гкал</t>
  </si>
  <si>
    <t xml:space="preserve"> Баланс тепловой мощности</t>
  </si>
  <si>
    <t>Установленная тепловая мощность, в т.ч.:</t>
  </si>
  <si>
    <t>Гкал/ч</t>
  </si>
  <si>
    <t>в горячей воде</t>
  </si>
  <si>
    <t>Расчетная тепловая нагрузка собственных нужд</t>
  </si>
  <si>
    <t>Баланс тепловой энергии</t>
  </si>
  <si>
    <t>Выработка тепловой энергии</t>
  </si>
  <si>
    <t>тыс. Гкал</t>
  </si>
  <si>
    <t>Расход тепла на собственные нужды</t>
  </si>
  <si>
    <t>Отпуск тепла с коллекторов ТЭЦ</t>
  </si>
  <si>
    <t>Покупная тепловая энергия</t>
  </si>
  <si>
    <t>Отпуск тепловой энергии в сеть (баланс реализации тепловой энергии), в том числе:</t>
  </si>
  <si>
    <t>в ГВ</t>
  </si>
  <si>
    <t>Балансы топлива</t>
  </si>
  <si>
    <t>г у.т/кВт-ч</t>
  </si>
  <si>
    <r>
      <t xml:space="preserve">УРУТ на </t>
    </r>
    <r>
      <rPr>
        <b/>
        <u/>
        <sz val="9"/>
        <color theme="1"/>
        <rFont val="Arial"/>
        <family val="2"/>
        <charset val="204"/>
      </rPr>
      <t>выработанную</t>
    </r>
    <r>
      <rPr>
        <b/>
        <sz val="9"/>
        <color theme="1"/>
        <rFont val="Arial"/>
        <family val="2"/>
        <charset val="204"/>
      </rPr>
      <t xml:space="preserve"> тепловую энергию</t>
    </r>
  </si>
  <si>
    <t>кг у.т/Гкал</t>
  </si>
  <si>
    <t>тыс. тут</t>
  </si>
  <si>
    <t>Расход топлива, всего, в том числе</t>
  </si>
  <si>
    <t>на отпущенную с шин электроэнергию</t>
  </si>
  <si>
    <t>уголь</t>
  </si>
  <si>
    <t>природный газ</t>
  </si>
  <si>
    <t>мазут</t>
  </si>
  <si>
    <t>торф</t>
  </si>
  <si>
    <t>прочие виды топлива</t>
  </si>
  <si>
    <t>на отпущенную с коллекторов тепловую энергию</t>
  </si>
  <si>
    <t>Расход топлива, по видам топлива</t>
  </si>
  <si>
    <t>Структура расхода топлива</t>
  </si>
  <si>
    <t>Балансы теплоносителя</t>
  </si>
  <si>
    <t>Производительность ВПУ</t>
  </si>
  <si>
    <t>т/ч</t>
  </si>
  <si>
    <t>Располагаемая производительность ВПУ</t>
  </si>
  <si>
    <t>Потери располагаемой производительности</t>
  </si>
  <si>
    <t>Емкость баков аккумуляторов</t>
  </si>
  <si>
    <t>м3</t>
  </si>
  <si>
    <t>Нормативная подпитка тепловой сети</t>
  </si>
  <si>
    <t>Отпуск теплоносителя из ТС на цели ГВС (для открытых систем теплоснаб.), т/ч</t>
  </si>
  <si>
    <t>Максимальная подпитка тепловой сети в период повреждения участка</t>
  </si>
  <si>
    <t>Резерв (+) /дефицит (-) ВПУ, т/ч</t>
  </si>
  <si>
    <t>Доля резерва/дефицита, %</t>
  </si>
  <si>
    <t>Удельный расход воды на ПО 1Гкал тепловой энергии</t>
  </si>
  <si>
    <t>м3/Гкал</t>
  </si>
  <si>
    <t>Тарифы на покупные энергоносители и воду</t>
  </si>
  <si>
    <t>Цены на топливо</t>
  </si>
  <si>
    <t>Средневзвешенная среднегодовая цена на топливо</t>
  </si>
  <si>
    <t>руб./тут</t>
  </si>
  <si>
    <t>руб/тут</t>
  </si>
  <si>
    <t>Цены на электроэнергию</t>
  </si>
  <si>
    <t>тариф на эл. Энергию</t>
  </si>
  <si>
    <t>руб/кВт*ч</t>
  </si>
  <si>
    <t>Цены на воду</t>
  </si>
  <si>
    <t>тариф на воду</t>
  </si>
  <si>
    <t>руб/т</t>
  </si>
  <si>
    <t>Расчет НВВ</t>
  </si>
  <si>
    <t>На отпуск тепловой энергии (без НДС)</t>
  </si>
  <si>
    <t>топливо</t>
  </si>
  <si>
    <t>тыс. руб.</t>
  </si>
  <si>
    <t>прочие покупаемые энергетические ресурсы:</t>
  </si>
  <si>
    <t>холодная вода</t>
  </si>
  <si>
    <t>теплоноситель</t>
  </si>
  <si>
    <t>эл. энергия</t>
  </si>
  <si>
    <t>оплата услуг, оказываемых организациями, осуществляющими регулируемую деятельность, определяемые в соответствии с пунктами 28 и 31 Основ ценообразования</t>
  </si>
  <si>
    <t xml:space="preserve"> сырье и материалы</t>
  </si>
  <si>
    <t xml:space="preserve"> ремонт основных средств, выполняемый подрядным способом</t>
  </si>
  <si>
    <t>оплата труда и отчисления на социальные нужды</t>
  </si>
  <si>
    <t>амортизация основных средств и нематериальных активов</t>
  </si>
  <si>
    <t>текущая</t>
  </si>
  <si>
    <t>амортизация инвестпроектов</t>
  </si>
  <si>
    <t>проект 1</t>
  </si>
  <si>
    <t>остаточная стоимость на начало года</t>
  </si>
  <si>
    <t>остаточная стоимость на конец года</t>
  </si>
  <si>
    <t>норма амортизации</t>
  </si>
  <si>
    <t>проект 2</t>
  </si>
  <si>
    <t>проект 3</t>
  </si>
  <si>
    <t>проект 4</t>
  </si>
  <si>
    <t>проект 5</t>
  </si>
  <si>
    <t>проект 6</t>
  </si>
  <si>
    <t>проект 7</t>
  </si>
  <si>
    <t>проект 8</t>
  </si>
  <si>
    <t>проект 9</t>
  </si>
  <si>
    <t>проект 10</t>
  </si>
  <si>
    <t>проект 11</t>
  </si>
  <si>
    <t>проект 12</t>
  </si>
  <si>
    <t>проект 13</t>
  </si>
  <si>
    <t>проект 14</t>
  </si>
  <si>
    <t>проект 15</t>
  </si>
  <si>
    <t>выполнение работ и услуг производственного характера, выполняемых по договорам со сторонними организациями или индивидуальными предпринимателями</t>
  </si>
  <si>
    <t>оплата иных работ и услуг, выполняемых по договорам с организациями, включая оплату услуг связи, вневедомственной охраны, коммунальных услуг, юридических, информационных, аудиторских и консультационных услуг</t>
  </si>
  <si>
    <t>плата за выбросы и сбросы загрязняющих веществ в окружающую среду, размещение отходов и другие виды негативного воздействия на окружающую среду в пределах установленных нормативов и (или) лимитов</t>
  </si>
  <si>
    <t>арендная плата, концессионная плата, лизинговые платежи, определяемые в соответствии с пунктами 45 и 65 Основ ценообразования</t>
  </si>
  <si>
    <t>служебные командировки</t>
  </si>
  <si>
    <t>обучение персонала</t>
  </si>
  <si>
    <t>страхование производственных объектов, учитываемые при определении налоговой базы по налогу на прибыль</t>
  </si>
  <si>
    <t>другие расходы, связанные с производством и (или) реализацией продукции, в том числе:</t>
  </si>
  <si>
    <t>налоги (земельный налог, транспортный налог, водный налог, прочие налоги)</t>
  </si>
  <si>
    <t>налог на имущество, в том числе:</t>
  </si>
  <si>
    <t>текущий</t>
  </si>
  <si>
    <t>налог на имущество инвестпроектов</t>
  </si>
  <si>
    <t>расходы по охране труда и технике безопасности</t>
  </si>
  <si>
    <t>канцелярские товары</t>
  </si>
  <si>
    <t>ремонт основных средств, осуществляемый хозяйственным способом, включаются в соответствующие составляющие расходов, связанных с производством и реализацией продукции (услуг) по регулируемым видам деятельности.</t>
  </si>
  <si>
    <t>внереализационные расходы, включаемые в необходимую валовую выручку, в том числе:</t>
  </si>
  <si>
    <t>а) расходы по сомнительным долгам, определяемые в отношении единых теплоснабжающих организаций, в размере фактической дебиторской задолженности населения, но не более 2 процентов необходимой валовой выручки, относимой на население и приравненных к нему категорий потребителей, установленной для регулируемой организации на предыдущий расчетный период регулирования</t>
  </si>
  <si>
    <t>б) расходы, связанные с созданием нормативных запасов топлива, включая расходы по обслуживанию заемных средств, привлекаемых для этих целей</t>
  </si>
  <si>
    <t>в) вывод из эксплуатации (в том числе на консервацию) и вывод из консервации производственных объектов</t>
  </si>
  <si>
    <t>г) другие обоснованные расходы, в том числе услуги банков, обслуживание заемных средств, определяемые органами регулирования в размере, не превышающем сумму выплаты процентов, рассчитанную исходя из ключевой ставки Банка России, увеличенной на 4 процентных пункта.</t>
  </si>
  <si>
    <t>проценты по кредитам ---% на 10 лет</t>
  </si>
  <si>
    <t>тыс.руб.</t>
  </si>
  <si>
    <t>д) Списание финансовых вложений, создание резервов (-)</t>
  </si>
  <si>
    <t>ж) Корректировка с целью учета отклонения фактических значений параметров расчета тарифов от значений, учтенных при установлении тарифов</t>
  </si>
  <si>
    <t>з) Прочие доходы и расходы</t>
  </si>
  <si>
    <t>ИТОГО затраты на производство тепловой энергии (без НДС)</t>
  </si>
  <si>
    <t>Прибыль всего, в т.ч.:</t>
  </si>
  <si>
    <t>норматив прибыли</t>
  </si>
  <si>
    <t xml:space="preserve">   на капитальные вложения</t>
  </si>
  <si>
    <t xml:space="preserve">   прочие расходы</t>
  </si>
  <si>
    <t>НВВ по тепловой энергии</t>
  </si>
  <si>
    <t>Тариф (в ценах соответствующих лет)</t>
  </si>
  <si>
    <t>руб./Гкал</t>
  </si>
  <si>
    <t>Инвестиции в приведенных ценах с НДС, в том числе:</t>
  </si>
  <si>
    <t>Инвестиции нарастающим итогом</t>
  </si>
  <si>
    <t>Источники финансирования</t>
  </si>
  <si>
    <t>Собственные источник финансирования</t>
  </si>
  <si>
    <t>амортизация объектов строительства, реконструкции, технического перевооружения и( или) модернизации</t>
  </si>
  <si>
    <t>капиталовложения  из прибыли</t>
  </si>
  <si>
    <t>плата за технологическое присоединение</t>
  </si>
  <si>
    <t>возвратный НДС стоимости кап. затрат</t>
  </si>
  <si>
    <t>+ Избыток финансирования/-дефицит собственных средств</t>
  </si>
  <si>
    <t>То же нарастающим итогом</t>
  </si>
  <si>
    <t>Привлеченные средства</t>
  </si>
  <si>
    <t>кредиты</t>
  </si>
  <si>
    <t>кредит 1</t>
  </si>
  <si>
    <t>кредит 2</t>
  </si>
  <si>
    <t>кредит 3</t>
  </si>
  <si>
    <t>кредит 4</t>
  </si>
  <si>
    <t>кредит 5</t>
  </si>
  <si>
    <t>кредит 6</t>
  </si>
  <si>
    <t>кредит 7</t>
  </si>
  <si>
    <t>кредит 8</t>
  </si>
  <si>
    <t>кредит 9</t>
  </si>
  <si>
    <t>кредит 10</t>
  </si>
  <si>
    <t>кредит 11</t>
  </si>
  <si>
    <t>кредит 12</t>
  </si>
  <si>
    <t>кредит 13</t>
  </si>
  <si>
    <t>кредит 14</t>
  </si>
  <si>
    <t>кредит 15</t>
  </si>
  <si>
    <t>бюджетное финансирование</t>
  </si>
  <si>
    <t>прочие привлеченные средства</t>
  </si>
  <si>
    <t>Долговые обязательства нарастающим итогом</t>
  </si>
  <si>
    <t>Выплаты по кредиту</t>
  </si>
  <si>
    <t>из прибыли</t>
  </si>
  <si>
    <t>из амортизации по проекту</t>
  </si>
  <si>
    <t>выплата долга по кредиту 1 (-)</t>
  </si>
  <si>
    <t>выплата долга по кредиту 2 (-)</t>
  </si>
  <si>
    <t>выплата долга по кредиту 3 (-)</t>
  </si>
  <si>
    <t>выплата долга по кредиту 4 (-)</t>
  </si>
  <si>
    <t>выплата долга по кредиту 5 (-)</t>
  </si>
  <si>
    <t>выплата долга по кредиту 6 (-)</t>
  </si>
  <si>
    <t>выплата долга по кредиту 7 (-)</t>
  </si>
  <si>
    <t>выплата долга по кредиту 8 (-)</t>
  </si>
  <si>
    <t>выплата долга по кредиту 9 (-)</t>
  </si>
  <si>
    <t>выплата долга по кредиту 10 (-)</t>
  </si>
  <si>
    <t>выплата долга по кредиту 11 (-)</t>
  </si>
  <si>
    <t>выплата долга по кредиту 12 (-)</t>
  </si>
  <si>
    <t>выплата долга по кредиту 13 (-)</t>
  </si>
  <si>
    <t>выплата долга по кредиту 14 (-)</t>
  </si>
  <si>
    <t>выплата долга по кредиту 15 (-)</t>
  </si>
  <si>
    <t>Сальдо денежных потоков (Инвестиции/Источники финансирования)</t>
  </si>
  <si>
    <t>Сальдо денежных потоков нарастающим итогом</t>
  </si>
  <si>
    <t>Инвест составляющая</t>
  </si>
  <si>
    <t>НВВ с инвестиционной составляющей</t>
  </si>
  <si>
    <t>Тариф (в ценах соответствующих лет) с инвестсоставляющей на реал-ю с коллекторов</t>
  </si>
  <si>
    <t>Тариф (в ценах соответствующих лет) с инвестсоставляющей на реал-ю потерь тепловой энергии</t>
  </si>
  <si>
    <t>кол-во часов работы в 1-м полугодии</t>
  </si>
  <si>
    <t>кол-во часов работы во 2-м полугодии</t>
  </si>
  <si>
    <t>Тариф на реал-ю тепловой энергии с коллекторов установленный средневзвешенный (в ценах соответствующих лет)</t>
  </si>
  <si>
    <t>тариф установленный (в ценах соответствующих лет)</t>
  </si>
  <si>
    <t>1-е полуг.</t>
  </si>
  <si>
    <t>2-е полуг.</t>
  </si>
  <si>
    <t>Тарифно-балансовая модель передачи тепловой энергии по сетям в зоне деятельности  с учетом предложений по техническому перевооружению (без НДС)</t>
  </si>
  <si>
    <t>Принято тепловой энергии с коллекторов источников</t>
  </si>
  <si>
    <t>электробойлерные</t>
  </si>
  <si>
    <t>Приобретено тепловой энергии на компенсацию технологических потерь (план)</t>
  </si>
  <si>
    <t>То же в %</t>
  </si>
  <si>
    <t>Потери  при  передаче по тепловым сетям (балансовые/нормативные)</t>
  </si>
  <si>
    <t>Небаланс потери</t>
  </si>
  <si>
    <t>Отпущено Всего, в том числе:</t>
  </si>
  <si>
    <t>Отпущено тепловые сети конечный потребитель</t>
  </si>
  <si>
    <t>Отпущено распределительные сети</t>
  </si>
  <si>
    <t>Отпущено распределительные сети потери</t>
  </si>
  <si>
    <t>Доля потребителей (по тепловой нагрузке) с приборами учета</t>
  </si>
  <si>
    <t>тыс.руб</t>
  </si>
  <si>
    <t>Покупная энергия, в том числе:</t>
  </si>
  <si>
    <t>на технологические цели, в т.ч:</t>
  </si>
  <si>
    <t xml:space="preserve">электроэнергия на производственные нужды             </t>
  </si>
  <si>
    <t>тепловая энергия на технологические нужды</t>
  </si>
  <si>
    <t>энергия на хозяйственные нужды, всего, в т.ч.:</t>
  </si>
  <si>
    <t>тепловая энергия на хозяйственные нужды</t>
  </si>
  <si>
    <t>Вспомогательные материалы, в т.ч.:</t>
  </si>
  <si>
    <t>расходы на приобретение материалов для эксплуатации и текущего ремонта оборудования</t>
  </si>
  <si>
    <t>расходы на покупку сетевой воды</t>
  </si>
  <si>
    <t>потери холодной воды на нужды ГВС</t>
  </si>
  <si>
    <t xml:space="preserve">Услуги производственного характера         </t>
  </si>
  <si>
    <t>в т.ч. капитальный ремонт (нормативный)</t>
  </si>
  <si>
    <t>услуги водоснабжения</t>
  </si>
  <si>
    <t>Затраты на оплату труда</t>
  </si>
  <si>
    <t>Страховые взносы</t>
  </si>
  <si>
    <t>Амортизация, в т.ч.:</t>
  </si>
  <si>
    <t>текущая амортизация</t>
  </si>
  <si>
    <t>а) Корректировка с целью учета отклонения фактических значений параметров расчета тарифов от значений, учтенных при установлении тарифов</t>
  </si>
  <si>
    <t>е) Списание прочих активов, создание резервов (-), отнесение на другие виды деятельности</t>
  </si>
  <si>
    <t>ж) Прочие доходы и расходы</t>
  </si>
  <si>
    <t>ИТОГО затраты на передачу тепловой энергии (без НДС)</t>
  </si>
  <si>
    <t>на прочие цели</t>
  </si>
  <si>
    <t>Избыток (недостаток) средств, выявленный по результатам анализа итогов ПХД за предшествующий период регулирования (выпадающие доходы "+" /выпадающие расходы "-")</t>
  </si>
  <si>
    <t>Необходимая валовая выручка (НВВ) от осуществления деятельности по оказанию услуг по передаче тепловой энергии, в т.ч.:</t>
  </si>
  <si>
    <t>на содержание объектов теплосетевого хозяйства</t>
  </si>
  <si>
    <t>на оплату технологического расхода тепловой энергии (тепловые потери)</t>
  </si>
  <si>
    <t>Одноставочный тариф на услуги по передаче тепловой энергии средневзвешенный установленный</t>
  </si>
  <si>
    <t>Одноставочный тариф на услуги по передаче тепловой энергии экономически обоснованный</t>
  </si>
  <si>
    <t>тариф экономически обоснованный (в ценах соответствующих лет)</t>
  </si>
  <si>
    <t>Собственные источники финансирования</t>
  </si>
  <si>
    <t>прочие затраты</t>
  </si>
  <si>
    <t>Одноставочный тариф на услуги по передаче тепловой энергии средневзвешенный с инвестиционной составляющей</t>
  </si>
  <si>
    <t>тариф с инвестиционной составляющей (в ценах соответствующих лет)</t>
  </si>
  <si>
    <t>оборудование ПГУ</t>
  </si>
  <si>
    <r>
      <t xml:space="preserve">Удельный расход условного топлива на </t>
    </r>
    <r>
      <rPr>
        <b/>
        <u/>
        <sz val="9"/>
        <color theme="1"/>
        <rFont val="Arial"/>
        <family val="2"/>
        <charset val="204"/>
      </rPr>
      <t>отпущенную</t>
    </r>
    <r>
      <rPr>
        <b/>
        <sz val="9"/>
        <color theme="1"/>
        <rFont val="Arial"/>
        <family val="2"/>
        <charset val="204"/>
      </rPr>
      <t xml:space="preserve"> электроэнергию</t>
    </r>
  </si>
  <si>
    <t>Хозяйственные нужды</t>
  </si>
  <si>
    <t>Удельный расход эл. Энергии на 1Гкал отпуска тепла с коллекторов</t>
  </si>
  <si>
    <t>Отпуск в сеть (отпуск с коллекторов без хоз нужд)</t>
  </si>
  <si>
    <t>Потери тепловой энергии при ее передаче</t>
  </si>
  <si>
    <t xml:space="preserve">Всего отпуск тепловой энергии теплосетевой организации </t>
  </si>
  <si>
    <t>Всего отпуск тепловой энергии по прямым договорам</t>
  </si>
  <si>
    <r>
      <t xml:space="preserve">отпуск с коллекторов конечному потребителю </t>
    </r>
    <r>
      <rPr>
        <b/>
        <i/>
        <sz val="9"/>
        <color rgb="FF0000FF"/>
        <rFont val="Arial"/>
        <family val="2"/>
        <charset val="204"/>
      </rPr>
      <t xml:space="preserve">(теплосетевой организации) </t>
    </r>
  </si>
  <si>
    <r>
      <t xml:space="preserve">отпуск с коллекторов конечному потребителю </t>
    </r>
    <r>
      <rPr>
        <b/>
        <i/>
        <sz val="9"/>
        <color rgb="FF0000FF"/>
        <rFont val="Arial"/>
        <family val="2"/>
        <charset val="204"/>
      </rPr>
      <t xml:space="preserve">(по прямым договорам) </t>
    </r>
  </si>
  <si>
    <r>
      <t xml:space="preserve">отпуск после транспортировки по тепломагистрали </t>
    </r>
    <r>
      <rPr>
        <b/>
        <i/>
        <sz val="9"/>
        <color rgb="FF0000FF"/>
        <rFont val="Arial"/>
        <family val="2"/>
        <charset val="204"/>
      </rPr>
      <t>(теплосетевой организации)</t>
    </r>
  </si>
  <si>
    <t xml:space="preserve"> Отпуск тепловой энергии с коллекторов, в том числе:</t>
  </si>
  <si>
    <t>Отпуск тепловой энергии после транспортировки по тепломагистрали,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</si>
</sst>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#,##0.0000"/>
    <numFmt numFmtId="166" formatCode="#,##0.000"/>
    <numFmt numFmtId="167" formatCode="0.0000"/>
    <numFmt numFmtId="168" formatCode="#,##0.000000"/>
  </numFmts>
  <fonts count="21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  <charset val="204"/>
    </font>
    <font>
      <sz val="9"/>
      <color rgb="FFFF0000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b/>
      <u/>
      <sz val="9"/>
      <color theme="1"/>
      <name val="Arial"/>
      <family val="2"/>
      <charset val="204"/>
    </font>
    <font>
      <sz val="10"/>
      <name val="Arial Cyr"/>
      <charset val="204"/>
    </font>
    <font>
      <i/>
      <sz val="9"/>
      <name val="Arial"/>
      <family val="2"/>
      <charset val="204"/>
    </font>
    <font>
      <u/>
      <sz val="11"/>
      <color theme="10"/>
      <name val="Calibri"/>
      <family val="2"/>
      <scheme val="minor"/>
    </font>
    <font>
      <u/>
      <sz val="9"/>
      <color theme="10"/>
      <name val="Arial"/>
      <family val="2"/>
      <charset val="204"/>
    </font>
    <font>
      <sz val="9"/>
      <name val="Tahoma"/>
      <family val="2"/>
      <charset val="204"/>
    </font>
    <font>
      <b/>
      <i/>
      <sz val="9"/>
      <color rgb="FF0000FF"/>
      <name val="Arial"/>
      <family val="2"/>
      <charset val="204"/>
    </font>
    <font>
      <i/>
      <sz val="9"/>
      <color rgb="FF0000FF"/>
      <name val="Arial"/>
      <family val="2"/>
      <charset val="204"/>
    </font>
    <font>
      <b/>
      <i/>
      <sz val="9"/>
      <name val="Arial"/>
      <family val="2"/>
      <charset val="204"/>
    </font>
    <font>
      <i/>
      <sz val="11"/>
      <color theme="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rgb="FF000000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E26B0A"/>
        <bgColor rgb="FF000000"/>
      </patternFill>
    </fill>
    <fill>
      <patternFill patternType="solid">
        <fgColor rgb="FF9BBB5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8E4BC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AEEF3"/>
        <bgColor rgb="FF000000"/>
      </patternFill>
    </fill>
    <fill>
      <patternFill patternType="solid">
        <fgColor theme="6" tint="0.59999389629810485"/>
        <bgColor rgb="FF000000"/>
      </patternFill>
    </fill>
    <fill>
      <patternFill patternType="solid">
        <fgColor rgb="FF9BBB59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E3FAFD"/>
        <bgColor rgb="FF000000"/>
      </patternFill>
    </fill>
    <fill>
      <patternFill patternType="solid">
        <fgColor rgb="FFB7DEE8"/>
        <bgColor rgb="FF000000"/>
      </patternFill>
    </fill>
    <fill>
      <patternFill patternType="solid">
        <fgColor rgb="FFD9E1F2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DCE6F1"/>
        <bgColor rgb="FF000000"/>
      </patternFill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3" fillId="0" borderId="0" applyNumberFormat="0" applyFill="0" applyBorder="0" applyAlignment="0" applyProtection="0"/>
  </cellStyleXfs>
  <cellXfs count="242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0" xfId="0" applyFont="1"/>
    <xf numFmtId="0" fontId="5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/>
    </xf>
    <xf numFmtId="10" fontId="6" fillId="4" borderId="1" xfId="0" applyNumberFormat="1" applyFont="1" applyFill="1" applyBorder="1" applyAlignment="1">
      <alignment horizontal="center" vertical="center"/>
    </xf>
    <xf numFmtId="10" fontId="6" fillId="4" borderId="2" xfId="0" applyNumberFormat="1" applyFont="1" applyFill="1" applyBorder="1" applyAlignment="1">
      <alignment horizontal="center" vertical="center"/>
    </xf>
    <xf numFmtId="10" fontId="6" fillId="5" borderId="1" xfId="0" applyNumberFormat="1" applyFont="1" applyFill="1" applyBorder="1" applyAlignment="1">
      <alignment horizontal="center" vertical="center"/>
    </xf>
    <xf numFmtId="10" fontId="6" fillId="4" borderId="3" xfId="0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left" vertical="center" wrapText="1"/>
    </xf>
    <xf numFmtId="0" fontId="1" fillId="7" borderId="1" xfId="0" applyFont="1" applyFill="1" applyBorder="1" applyAlignment="1">
      <alignment horizontal="center" vertical="center"/>
    </xf>
    <xf numFmtId="10" fontId="6" fillId="7" borderId="1" xfId="0" applyNumberFormat="1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left" vertical="center" wrapText="1"/>
    </xf>
    <xf numFmtId="0" fontId="3" fillId="7" borderId="1" xfId="0" applyFont="1" applyFill="1" applyBorder="1" applyAlignment="1">
      <alignment horizontal="left" vertical="center" indent="2"/>
    </xf>
    <xf numFmtId="0" fontId="3" fillId="7" borderId="1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left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left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left" vertical="center" wrapText="1"/>
    </xf>
    <xf numFmtId="4" fontId="1" fillId="10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 indent="2"/>
    </xf>
    <xf numFmtId="0" fontId="1" fillId="4" borderId="1" xfId="0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/>
    </xf>
    <xf numFmtId="0" fontId="5" fillId="9" borderId="1" xfId="0" applyFont="1" applyFill="1" applyBorder="1" applyAlignment="1">
      <alignment vertical="center"/>
    </xf>
    <xf numFmtId="0" fontId="5" fillId="9" borderId="1" xfId="0" applyFont="1" applyFill="1" applyBorder="1" applyAlignment="1">
      <alignment horizontal="center" vertical="center"/>
    </xf>
    <xf numFmtId="3" fontId="6" fillId="9" borderId="1" xfId="0" applyNumberFormat="1" applyFont="1" applyFill="1" applyBorder="1" applyAlignment="1">
      <alignment horizontal="center" vertical="center" wrapText="1"/>
    </xf>
    <xf numFmtId="4" fontId="6" fillId="9" borderId="1" xfId="0" applyNumberFormat="1" applyFont="1" applyFill="1" applyBorder="1" applyAlignment="1">
      <alignment horizontal="center" vertical="center" wrapText="1"/>
    </xf>
    <xf numFmtId="0" fontId="5" fillId="9" borderId="2" xfId="0" applyFont="1" applyFill="1" applyBorder="1" applyAlignment="1">
      <alignment horizontal="center" vertical="center"/>
    </xf>
    <xf numFmtId="4" fontId="1" fillId="10" borderId="4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/>
    </xf>
    <xf numFmtId="165" fontId="8" fillId="0" borderId="2" xfId="0" applyNumberFormat="1" applyFont="1" applyBorder="1" applyAlignment="1">
      <alignment horizontal="center" vertical="center"/>
    </xf>
    <xf numFmtId="4" fontId="1" fillId="4" borderId="2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10" fontId="1" fillId="4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165" fontId="9" fillId="0" borderId="0" xfId="0" applyNumberFormat="1" applyFont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left" vertical="center" wrapText="1"/>
    </xf>
    <xf numFmtId="4" fontId="1" fillId="9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center" wrapText="1" indent="4"/>
    </xf>
    <xf numFmtId="4" fontId="1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 wrapText="1"/>
    </xf>
    <xf numFmtId="2" fontId="6" fillId="9" borderId="1" xfId="0" applyNumberFormat="1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/>
    </xf>
    <xf numFmtId="0" fontId="1" fillId="0" borderId="0" xfId="0" applyFont="1" applyFill="1"/>
    <xf numFmtId="4" fontId="7" fillId="0" borderId="2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center" wrapText="1" indent="3"/>
    </xf>
    <xf numFmtId="0" fontId="1" fillId="10" borderId="1" xfId="0" applyFont="1" applyFill="1" applyBorder="1" applyAlignment="1">
      <alignment horizontal="left" vertical="center" wrapText="1" indent="2"/>
    </xf>
    <xf numFmtId="4" fontId="1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4" fontId="6" fillId="1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4" fontId="2" fillId="10" borderId="1" xfId="0" applyNumberFormat="1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 wrapText="1"/>
    </xf>
    <xf numFmtId="166" fontId="6" fillId="9" borderId="1" xfId="0" applyNumberFormat="1" applyFont="1" applyFill="1" applyBorder="1" applyAlignment="1">
      <alignment horizontal="center" vertical="center"/>
    </xf>
    <xf numFmtId="3" fontId="6" fillId="9" borderId="1" xfId="0" applyNumberFormat="1" applyFont="1" applyFill="1" applyBorder="1" applyAlignment="1">
      <alignment horizontal="center" vertical="center"/>
    </xf>
    <xf numFmtId="166" fontId="1" fillId="9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3" fillId="10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wrapText="1" indent="4"/>
    </xf>
    <xf numFmtId="0" fontId="4" fillId="10" borderId="1" xfId="0" applyFont="1" applyFill="1" applyBorder="1" applyAlignment="1">
      <alignment horizontal="left" vertical="center" wrapText="1"/>
    </xf>
    <xf numFmtId="0" fontId="4" fillId="10" borderId="1" xfId="0" applyFont="1" applyFill="1" applyBorder="1" applyAlignment="1">
      <alignment horizontal="left" wrapText="1"/>
    </xf>
    <xf numFmtId="10" fontId="1" fillId="10" borderId="1" xfId="0" applyNumberFormat="1" applyFont="1" applyFill="1" applyBorder="1" applyAlignment="1">
      <alignment horizontal="center" vertical="center"/>
    </xf>
    <xf numFmtId="3" fontId="1" fillId="9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 indent="2"/>
    </xf>
    <xf numFmtId="0" fontId="6" fillId="4" borderId="1" xfId="0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left" vertical="center" wrapText="1"/>
    </xf>
    <xf numFmtId="0" fontId="1" fillId="9" borderId="1" xfId="0" applyFont="1" applyFill="1" applyBorder="1" applyAlignment="1">
      <alignment horizontal="center" vertical="center"/>
    </xf>
    <xf numFmtId="166" fontId="1" fillId="4" borderId="1" xfId="0" applyNumberFormat="1" applyFont="1" applyFill="1" applyBorder="1" applyAlignment="1">
      <alignment horizontal="center" vertical="center"/>
    </xf>
    <xf numFmtId="166" fontId="6" fillId="4" borderId="1" xfId="0" applyNumberFormat="1" applyFont="1" applyFill="1" applyBorder="1" applyAlignment="1">
      <alignment horizontal="center" vertical="center" wrapText="1"/>
    </xf>
    <xf numFmtId="0" fontId="5" fillId="10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167" fontId="1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 indent="4"/>
    </xf>
    <xf numFmtId="4" fontId="6" fillId="4" borderId="2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wrapText="1" indent="4"/>
    </xf>
    <xf numFmtId="0" fontId="6" fillId="4" borderId="1" xfId="0" applyFont="1" applyFill="1" applyBorder="1" applyAlignment="1">
      <alignment horizontal="left" vertical="center" wrapText="1" indent="4"/>
    </xf>
    <xf numFmtId="4" fontId="7" fillId="3" borderId="1" xfId="0" applyNumberFormat="1" applyFont="1" applyFill="1" applyBorder="1" applyAlignment="1">
      <alignment horizontal="center" vertical="center"/>
    </xf>
    <xf numFmtId="4" fontId="7" fillId="3" borderId="2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/>
    </xf>
    <xf numFmtId="3" fontId="6" fillId="4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 wrapText="1" indent="6"/>
    </xf>
    <xf numFmtId="0" fontId="6" fillId="4" borderId="1" xfId="0" applyFont="1" applyFill="1" applyBorder="1" applyAlignment="1">
      <alignment horizontal="left" vertical="center" wrapText="1" indent="8"/>
    </xf>
    <xf numFmtId="9" fontId="1" fillId="13" borderId="1" xfId="0" applyNumberFormat="1" applyFont="1" applyFill="1" applyBorder="1" applyAlignment="1">
      <alignment horizontal="center" vertical="center" wrapText="1"/>
    </xf>
    <xf numFmtId="10" fontId="1" fillId="13" borderId="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/>
    <xf numFmtId="166" fontId="9" fillId="0" borderId="0" xfId="0" applyNumberFormat="1" applyFont="1"/>
    <xf numFmtId="166" fontId="9" fillId="0" borderId="1" xfId="0" applyNumberFormat="1" applyFont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left" vertical="center" wrapText="1"/>
    </xf>
    <xf numFmtId="10" fontId="6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/>
    </xf>
    <xf numFmtId="4" fontId="6" fillId="4" borderId="1" xfId="0" applyNumberFormat="1" applyFont="1" applyFill="1" applyBorder="1" applyAlignment="1">
      <alignment horizontal="left" vertical="center" wrapText="1" indent="4"/>
    </xf>
    <xf numFmtId="4" fontId="4" fillId="9" borderId="1" xfId="1" applyNumberFormat="1" applyFont="1" applyFill="1" applyBorder="1" applyAlignment="1">
      <alignment horizontal="left" vertical="center" wrapText="1"/>
    </xf>
    <xf numFmtId="0" fontId="5" fillId="9" borderId="1" xfId="0" applyFont="1" applyFill="1" applyBorder="1" applyAlignment="1">
      <alignment horizontal="center" vertical="center" wrapText="1"/>
    </xf>
    <xf numFmtId="4" fontId="4" fillId="9" borderId="1" xfId="0" applyNumberFormat="1" applyFont="1" applyFill="1" applyBorder="1" applyAlignment="1">
      <alignment horizontal="center" vertical="center"/>
    </xf>
    <xf numFmtId="0" fontId="5" fillId="14" borderId="1" xfId="0" applyFont="1" applyFill="1" applyBorder="1" applyAlignment="1">
      <alignment horizontal="left" vertical="center" wrapText="1"/>
    </xf>
    <xf numFmtId="0" fontId="5" fillId="14" borderId="1" xfId="0" applyFont="1" applyFill="1" applyBorder="1" applyAlignment="1">
      <alignment horizontal="center" vertical="center" wrapText="1"/>
    </xf>
    <xf numFmtId="4" fontId="1" fillId="15" borderId="1" xfId="0" applyNumberFormat="1" applyFont="1" applyFill="1" applyBorder="1" applyAlignment="1">
      <alignment horizontal="center" vertical="center"/>
    </xf>
    <xf numFmtId="0" fontId="6" fillId="14" borderId="1" xfId="0" applyFont="1" applyFill="1" applyBorder="1" applyAlignment="1">
      <alignment horizontal="left" vertical="center" wrapText="1"/>
    </xf>
    <xf numFmtId="0" fontId="6" fillId="14" borderId="1" xfId="0" applyFont="1" applyFill="1" applyBorder="1" applyAlignment="1">
      <alignment horizontal="left" vertical="center" wrapText="1" indent="6"/>
    </xf>
    <xf numFmtId="0" fontId="1" fillId="15" borderId="1" xfId="0" applyFont="1" applyFill="1" applyBorder="1" applyAlignment="1">
      <alignment horizontal="center" vertical="center" wrapText="1"/>
    </xf>
    <xf numFmtId="4" fontId="6" fillId="16" borderId="1" xfId="0" applyNumberFormat="1" applyFont="1" applyFill="1" applyBorder="1" applyAlignment="1">
      <alignment horizontal="center"/>
    </xf>
    <xf numFmtId="4" fontId="5" fillId="15" borderId="1" xfId="0" applyNumberFormat="1" applyFont="1" applyFill="1" applyBorder="1" applyAlignment="1">
      <alignment horizontal="center"/>
    </xf>
    <xf numFmtId="4" fontId="1" fillId="15" borderId="1" xfId="0" applyNumberFormat="1" applyFont="1" applyFill="1" applyBorder="1" applyAlignment="1">
      <alignment horizontal="center"/>
    </xf>
    <xf numFmtId="4" fontId="6" fillId="16" borderId="1" xfId="0" applyNumberFormat="1" applyFont="1" applyFill="1" applyBorder="1" applyAlignment="1">
      <alignment horizontal="center" wrapText="1"/>
    </xf>
    <xf numFmtId="0" fontId="3" fillId="15" borderId="1" xfId="0" applyFont="1" applyFill="1" applyBorder="1" applyAlignment="1">
      <alignment horizontal="left" vertical="center" wrapText="1"/>
    </xf>
    <xf numFmtId="0" fontId="3" fillId="15" borderId="1" xfId="0" applyFont="1" applyFill="1" applyBorder="1" applyAlignment="1">
      <alignment horizontal="center" vertical="center" wrapText="1"/>
    </xf>
    <xf numFmtId="4" fontId="3" fillId="15" borderId="1" xfId="0" applyNumberFormat="1" applyFont="1" applyFill="1" applyBorder="1" applyAlignment="1">
      <alignment horizontal="center" vertical="center"/>
    </xf>
    <xf numFmtId="4" fontId="2" fillId="9" borderId="1" xfId="0" applyNumberFormat="1" applyFont="1" applyFill="1" applyBorder="1" applyAlignment="1">
      <alignment horizontal="center" vertical="center"/>
    </xf>
    <xf numFmtId="4" fontId="7" fillId="9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4" fontId="5" fillId="4" borderId="1" xfId="0" applyNumberFormat="1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5" fillId="10" borderId="1" xfId="0" applyFont="1" applyFill="1" applyBorder="1" applyAlignment="1">
      <alignment horizontal="left" vertical="center" wrapText="1"/>
    </xf>
    <xf numFmtId="0" fontId="5" fillId="10" borderId="1" xfId="0" applyFont="1" applyFill="1" applyBorder="1" applyAlignment="1">
      <alignment horizontal="center" vertical="center" wrapText="1"/>
    </xf>
    <xf numFmtId="0" fontId="5" fillId="17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/>
    </xf>
    <xf numFmtId="0" fontId="6" fillId="4" borderId="1" xfId="0" applyFont="1" applyFill="1" applyBorder="1" applyAlignment="1">
      <alignment horizontal="left" vertical="center" indent="4"/>
    </xf>
    <xf numFmtId="4" fontId="6" fillId="18" borderId="2" xfId="0" applyNumberFormat="1" applyFont="1" applyFill="1" applyBorder="1" applyAlignment="1">
      <alignment horizontal="center" vertical="center"/>
    </xf>
    <xf numFmtId="4" fontId="12" fillId="12" borderId="1" xfId="0" applyNumberFormat="1" applyFont="1" applyFill="1" applyBorder="1" applyAlignment="1">
      <alignment horizontal="right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14" fillId="19" borderId="1" xfId="2" applyFont="1" applyFill="1" applyBorder="1" applyAlignment="1">
      <alignment horizontal="left" vertical="center"/>
    </xf>
    <xf numFmtId="4" fontId="6" fillId="16" borderId="1" xfId="0" applyNumberFormat="1" applyFont="1" applyFill="1" applyBorder="1" applyAlignment="1">
      <alignment horizontal="center" vertical="center"/>
    </xf>
    <xf numFmtId="0" fontId="14" fillId="15" borderId="1" xfId="2" applyFont="1" applyFill="1" applyBorder="1" applyAlignment="1">
      <alignment horizontal="left" vertical="center"/>
    </xf>
    <xf numFmtId="0" fontId="6" fillId="16" borderId="1" xfId="0" applyFont="1" applyFill="1" applyBorder="1" applyAlignment="1">
      <alignment horizontal="left" vertical="center" wrapText="1"/>
    </xf>
    <xf numFmtId="0" fontId="14" fillId="15" borderId="1" xfId="2" applyFont="1" applyFill="1" applyBorder="1" applyAlignment="1">
      <alignment horizontal="left" vertical="center" wrapText="1"/>
    </xf>
    <xf numFmtId="4" fontId="6" fillId="20" borderId="1" xfId="0" applyNumberFormat="1" applyFont="1" applyFill="1" applyBorder="1" applyAlignment="1">
      <alignment horizontal="center" vertical="center"/>
    </xf>
    <xf numFmtId="165" fontId="6" fillId="3" borderId="2" xfId="0" applyNumberFormat="1" applyFont="1" applyFill="1" applyBorder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165" fontId="1" fillId="4" borderId="1" xfId="0" applyNumberFormat="1" applyFont="1" applyFill="1" applyBorder="1" applyAlignment="1">
      <alignment horizontal="center" vertical="center"/>
    </xf>
    <xf numFmtId="164" fontId="1" fillId="9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Border="1" applyAlignment="1">
      <alignment vertical="center" wrapText="1"/>
    </xf>
    <xf numFmtId="4" fontId="6" fillId="16" borderId="1" xfId="0" applyNumberFormat="1" applyFont="1" applyFill="1" applyBorder="1" applyAlignment="1">
      <alignment horizontal="center" vertical="center" wrapText="1"/>
    </xf>
    <xf numFmtId="4" fontId="6" fillId="14" borderId="1" xfId="0" applyNumberFormat="1" applyFont="1" applyFill="1" applyBorder="1" applyAlignment="1">
      <alignment horizontal="center" vertical="center" wrapText="1"/>
    </xf>
    <xf numFmtId="4" fontId="7" fillId="12" borderId="1" xfId="0" applyNumberFormat="1" applyFont="1" applyFill="1" applyBorder="1" applyAlignment="1">
      <alignment horizontal="right" vertical="center"/>
    </xf>
    <xf numFmtId="4" fontId="7" fillId="0" borderId="0" xfId="0" applyNumberFormat="1" applyFont="1"/>
    <xf numFmtId="4" fontId="7" fillId="22" borderId="1" xfId="0" applyNumberFormat="1" applyFont="1" applyFill="1" applyBorder="1" applyAlignment="1">
      <alignment horizontal="right" vertical="center"/>
    </xf>
    <xf numFmtId="9" fontId="6" fillId="4" borderId="1" xfId="0" applyNumberFormat="1" applyFont="1" applyFill="1" applyBorder="1" applyAlignment="1">
      <alignment horizontal="left" vertical="center" wrapText="1" indent="2"/>
    </xf>
    <xf numFmtId="4" fontId="7" fillId="21" borderId="5" xfId="0" applyNumberFormat="1" applyFont="1" applyFill="1" applyBorder="1" applyAlignment="1" applyProtection="1">
      <alignment horizontal="center" vertical="center" wrapText="1"/>
      <protection locked="0"/>
    </xf>
    <xf numFmtId="4" fontId="7" fillId="12" borderId="2" xfId="0" applyNumberFormat="1" applyFont="1" applyFill="1" applyBorder="1" applyAlignment="1">
      <alignment vertical="center"/>
    </xf>
    <xf numFmtId="165" fontId="6" fillId="0" borderId="1" xfId="0" applyNumberFormat="1" applyFont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left" vertical="center" wrapText="1" indent="6"/>
    </xf>
    <xf numFmtId="166" fontId="6" fillId="4" borderId="1" xfId="0" applyNumberFormat="1" applyFont="1" applyFill="1" applyBorder="1"/>
    <xf numFmtId="4" fontId="7" fillId="3" borderId="1" xfId="0" applyNumberFormat="1" applyFont="1" applyFill="1" applyBorder="1" applyAlignment="1">
      <alignment horizontal="right" vertical="center"/>
    </xf>
    <xf numFmtId="4" fontId="6" fillId="11" borderId="1" xfId="0" applyNumberFormat="1" applyFont="1" applyFill="1" applyBorder="1" applyAlignment="1">
      <alignment horizontal="center" vertical="center"/>
    </xf>
    <xf numFmtId="4" fontId="7" fillId="12" borderId="6" xfId="0" applyNumberFormat="1" applyFont="1" applyFill="1" applyBorder="1" applyAlignment="1">
      <alignment horizontal="center" vertical="center"/>
    </xf>
    <xf numFmtId="4" fontId="6" fillId="23" borderId="1" xfId="0" applyNumberFormat="1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/>
    </xf>
    <xf numFmtId="4" fontId="3" fillId="9" borderId="1" xfId="0" applyNumberFormat="1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left" vertical="center" wrapText="1"/>
    </xf>
    <xf numFmtId="0" fontId="6" fillId="9" borderId="1" xfId="0" applyFont="1" applyFill="1" applyBorder="1" applyAlignment="1">
      <alignment horizontal="left" vertical="center" wrapText="1" indent="2"/>
    </xf>
    <xf numFmtId="4" fontId="7" fillId="0" borderId="4" xfId="0" applyNumberFormat="1" applyFont="1" applyBorder="1" applyAlignment="1">
      <alignment vertical="center" wrapText="1"/>
    </xf>
    <xf numFmtId="0" fontId="6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left" vertical="center" indent="4"/>
    </xf>
    <xf numFmtId="0" fontId="6" fillId="14" borderId="1" xfId="0" applyFont="1" applyFill="1" applyBorder="1" applyAlignment="1">
      <alignment horizontal="left" vertical="center" wrapText="1" indent="4"/>
    </xf>
    <xf numFmtId="4" fontId="5" fillId="0" borderId="2" xfId="0" applyNumberFormat="1" applyFont="1" applyBorder="1" applyAlignment="1">
      <alignment horizontal="center" vertical="center"/>
    </xf>
    <xf numFmtId="4" fontId="6" fillId="24" borderId="2" xfId="0" applyNumberFormat="1" applyFont="1" applyFill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 wrapText="1"/>
    </xf>
    <xf numFmtId="4" fontId="6" fillId="9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" fontId="6" fillId="25" borderId="1" xfId="0" applyNumberFormat="1" applyFont="1" applyFill="1" applyBorder="1" applyAlignment="1">
      <alignment horizontal="center" vertical="center"/>
    </xf>
    <xf numFmtId="0" fontId="5" fillId="18" borderId="1" xfId="0" applyFont="1" applyFill="1" applyBorder="1" applyAlignment="1">
      <alignment horizontal="left" vertical="center" wrapText="1"/>
    </xf>
    <xf numFmtId="0" fontId="5" fillId="18" borderId="1" xfId="0" applyFont="1" applyFill="1" applyBorder="1" applyAlignment="1">
      <alignment horizontal="center" vertical="center" wrapText="1"/>
    </xf>
    <xf numFmtId="0" fontId="6" fillId="18" borderId="1" xfId="0" applyFont="1" applyFill="1" applyBorder="1" applyAlignment="1">
      <alignment horizontal="left" vertical="center" wrapText="1"/>
    </xf>
    <xf numFmtId="0" fontId="6" fillId="18" borderId="1" xfId="0" applyFont="1" applyFill="1" applyBorder="1" applyAlignment="1">
      <alignment horizontal="left" vertical="center" wrapText="1" indent="2"/>
    </xf>
    <xf numFmtId="0" fontId="6" fillId="18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 indent="2"/>
    </xf>
    <xf numFmtId="4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1" fillId="4" borderId="4" xfId="0" applyNumberFormat="1" applyFont="1" applyFill="1" applyBorder="1" applyAlignment="1">
      <alignment horizontal="center" vertical="center"/>
    </xf>
    <xf numFmtId="0" fontId="1" fillId="26" borderId="1" xfId="0" applyFont="1" applyFill="1" applyBorder="1" applyAlignment="1">
      <alignment horizontal="left" vertical="center" wrapText="1"/>
    </xf>
    <xf numFmtId="0" fontId="1" fillId="26" borderId="1" xfId="0" applyFont="1" applyFill="1" applyBorder="1" applyAlignment="1">
      <alignment horizontal="left" vertical="center" wrapText="1" indent="2"/>
    </xf>
    <xf numFmtId="0" fontId="1" fillId="26" borderId="1" xfId="0" applyFont="1" applyFill="1" applyBorder="1" applyAlignment="1">
      <alignment horizontal="center" vertical="center" wrapText="1"/>
    </xf>
    <xf numFmtId="4" fontId="1" fillId="26" borderId="1" xfId="0" applyNumberFormat="1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" fontId="3" fillId="10" borderId="1" xfId="0" applyNumberFormat="1" applyFont="1" applyFill="1" applyBorder="1" applyAlignment="1">
      <alignment horizontal="center" vertical="center"/>
    </xf>
    <xf numFmtId="0" fontId="3" fillId="0" borderId="0" xfId="0" applyFont="1"/>
    <xf numFmtId="0" fontId="1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0" fillId="0" borderId="0" xfId="0" applyFill="1"/>
    <xf numFmtId="2" fontId="1" fillId="0" borderId="0" xfId="0" applyNumberFormat="1" applyFont="1" applyFill="1" applyAlignment="1">
      <alignment horizontal="left" vertical="center"/>
    </xf>
    <xf numFmtId="2" fontId="1" fillId="10" borderId="1" xfId="0" applyNumberFormat="1" applyFont="1" applyFill="1" applyBorder="1" applyAlignment="1">
      <alignment horizontal="left" vertical="center" wrapText="1"/>
    </xf>
    <xf numFmtId="2" fontId="1" fillId="10" borderId="1" xfId="0" applyNumberFormat="1" applyFont="1" applyFill="1" applyBorder="1" applyAlignment="1">
      <alignment horizontal="left" vertical="center" wrapText="1" indent="2"/>
    </xf>
    <xf numFmtId="2" fontId="1" fillId="1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/>
    </xf>
    <xf numFmtId="2" fontId="1" fillId="10" borderId="1" xfId="0" applyNumberFormat="1" applyFont="1" applyFill="1" applyBorder="1" applyAlignment="1">
      <alignment horizontal="center" vertical="center"/>
    </xf>
    <xf numFmtId="2" fontId="1" fillId="0" borderId="0" xfId="0" applyNumberFormat="1" applyFont="1"/>
    <xf numFmtId="0" fontId="3" fillId="10" borderId="1" xfId="0" applyFont="1" applyFill="1" applyBorder="1" applyAlignment="1">
      <alignment horizontal="left" vertical="center" wrapText="1" indent="2"/>
    </xf>
    <xf numFmtId="0" fontId="17" fillId="10" borderId="1" xfId="0" applyFont="1" applyFill="1" applyBorder="1" applyAlignment="1">
      <alignment horizontal="left" vertical="center" wrapText="1" indent="2"/>
    </xf>
    <xf numFmtId="0" fontId="17" fillId="10" borderId="1" xfId="0" applyFont="1" applyFill="1" applyBorder="1" applyAlignment="1">
      <alignment horizontal="center" vertical="center" wrapText="1"/>
    </xf>
    <xf numFmtId="4" fontId="17" fillId="10" borderId="1" xfId="0" applyNumberFormat="1" applyFont="1" applyFill="1" applyBorder="1" applyAlignment="1">
      <alignment horizontal="center" vertical="center"/>
    </xf>
    <xf numFmtId="0" fontId="18" fillId="10" borderId="1" xfId="0" applyFont="1" applyFill="1" applyBorder="1" applyAlignment="1">
      <alignment horizontal="left" vertical="center" wrapText="1"/>
    </xf>
    <xf numFmtId="0" fontId="12" fillId="10" borderId="1" xfId="0" applyFont="1" applyFill="1" applyBorder="1" applyAlignment="1">
      <alignment horizontal="left" vertical="center" wrapText="1" indent="2"/>
    </xf>
    <xf numFmtId="0" fontId="12" fillId="10" borderId="1" xfId="0" applyFont="1" applyFill="1" applyBorder="1" applyAlignment="1">
      <alignment horizontal="center" vertical="center" wrapText="1"/>
    </xf>
    <xf numFmtId="4" fontId="12" fillId="10" borderId="1" xfId="0" applyNumberFormat="1" applyFont="1" applyFill="1" applyBorder="1" applyAlignment="1">
      <alignment horizontal="center" vertical="center"/>
    </xf>
    <xf numFmtId="0" fontId="17" fillId="10" borderId="1" xfId="0" applyFont="1" applyFill="1" applyBorder="1" applyAlignment="1">
      <alignment horizontal="left" vertical="center" wrapText="1" indent="3"/>
    </xf>
    <xf numFmtId="0" fontId="19" fillId="0" borderId="0" xfId="0" applyFont="1"/>
    <xf numFmtId="168" fontId="19" fillId="0" borderId="0" xfId="0" applyNumberFormat="1" applyFont="1"/>
    <xf numFmtId="165" fontId="19" fillId="0" borderId="0" xfId="0" applyNumberFormat="1" applyFont="1"/>
    <xf numFmtId="168" fontId="20" fillId="0" borderId="0" xfId="0" applyNumberFormat="1" applyFont="1"/>
    <xf numFmtId="0" fontId="4" fillId="7" borderId="1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7" borderId="1" xfId="0" applyFont="1" applyFill="1" applyBorder="1" applyAlignment="1">
      <alignment horizontal="left" vertical="center" wrapText="1"/>
    </xf>
    <xf numFmtId="2" fontId="1" fillId="0" borderId="0" xfId="0" applyNumberFormat="1" applyFont="1" applyFill="1" applyBorder="1" applyAlignment="1">
      <alignment horizontal="left" vertical="center" wrapText="1"/>
    </xf>
    <xf numFmtId="2" fontId="3" fillId="10" borderId="1" xfId="0" applyNumberFormat="1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center" vertical="center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98"/>
  <sheetViews>
    <sheetView tabSelected="1" workbookViewId="0">
      <pane xSplit="4" ySplit="21" topLeftCell="E52" activePane="bottomRight" state="frozen"/>
      <selection pane="topRight" activeCell="E1" sqref="E1"/>
      <selection pane="bottomLeft" activeCell="A22" sqref="A22"/>
      <selection pane="bottomRight" activeCell="B600" sqref="B600"/>
    </sheetView>
  </sheetViews>
  <sheetFormatPr defaultRowHeight="15" outlineLevelRow="5" x14ac:dyDescent="0.25"/>
  <cols>
    <col min="1" max="1" width="6.85546875" style="212" customWidth="1"/>
    <col min="2" max="2" width="58.5703125" customWidth="1"/>
    <col min="4" max="4" width="10.28515625" customWidth="1"/>
    <col min="5" max="19" width="12.85546875" customWidth="1"/>
    <col min="20" max="23" width="12.85546875" hidden="1" customWidth="1"/>
  </cols>
  <sheetData>
    <row r="1" spans="1:33" s="5" customFormat="1" ht="20.25" customHeight="1" x14ac:dyDescent="0.2">
      <c r="A1" s="204"/>
      <c r="B1" s="1"/>
      <c r="C1" s="1"/>
      <c r="D1" s="2"/>
      <c r="E1" s="3" t="s">
        <v>0</v>
      </c>
      <c r="F1" s="3" t="s">
        <v>1</v>
      </c>
      <c r="G1" s="3" t="s">
        <v>2</v>
      </c>
      <c r="H1" s="3" t="s">
        <v>3</v>
      </c>
      <c r="I1" s="3" t="s">
        <v>4</v>
      </c>
      <c r="J1" s="3" t="s">
        <v>5</v>
      </c>
      <c r="K1" s="4" t="s">
        <v>6</v>
      </c>
      <c r="L1" s="4" t="s">
        <v>7</v>
      </c>
      <c r="M1" s="4" t="s">
        <v>8</v>
      </c>
      <c r="N1" s="4" t="s">
        <v>9</v>
      </c>
      <c r="O1" s="3" t="s">
        <v>10</v>
      </c>
      <c r="P1" s="4" t="s">
        <v>11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18</v>
      </c>
      <c r="X1" s="4" t="s">
        <v>19</v>
      </c>
    </row>
    <row r="2" spans="1:33" s="5" customFormat="1" ht="10.5" customHeight="1" x14ac:dyDescent="0.2">
      <c r="A2" s="235"/>
      <c r="B2" s="236" t="s">
        <v>20</v>
      </c>
      <c r="C2" s="205"/>
      <c r="D2" s="237" t="s">
        <v>21</v>
      </c>
      <c r="E2" s="6">
        <v>2021</v>
      </c>
      <c r="F2" s="6">
        <v>2022</v>
      </c>
      <c r="G2" s="6">
        <v>2023</v>
      </c>
      <c r="H2" s="6">
        <v>2024</v>
      </c>
      <c r="I2" s="6">
        <v>2025</v>
      </c>
      <c r="J2" s="6">
        <v>2026</v>
      </c>
      <c r="K2" s="6">
        <v>2027</v>
      </c>
      <c r="L2" s="6">
        <v>2028</v>
      </c>
      <c r="M2" s="6">
        <v>2029</v>
      </c>
      <c r="N2" s="6">
        <v>2030</v>
      </c>
      <c r="O2" s="6">
        <v>2031</v>
      </c>
      <c r="P2" s="6">
        <v>2032</v>
      </c>
      <c r="Q2" s="6">
        <v>2033</v>
      </c>
      <c r="R2" s="6">
        <v>2034</v>
      </c>
      <c r="S2" s="6">
        <v>2035</v>
      </c>
      <c r="T2" s="6">
        <v>2036</v>
      </c>
      <c r="U2" s="6">
        <v>2037</v>
      </c>
      <c r="V2" s="6">
        <v>2038</v>
      </c>
      <c r="W2" s="6">
        <v>2039</v>
      </c>
      <c r="X2" s="6"/>
    </row>
    <row r="3" spans="1:33" s="5" customFormat="1" ht="10.5" customHeight="1" x14ac:dyDescent="0.2">
      <c r="A3" s="235"/>
      <c r="B3" s="236"/>
      <c r="C3" s="205"/>
      <c r="D3" s="237"/>
      <c r="E3" s="206" t="str">
        <f t="shared" ref="E3:W3" si="0">E$1</f>
        <v>А</v>
      </c>
      <c r="F3" s="206" t="str">
        <f t="shared" si="0"/>
        <v>А+1</v>
      </c>
      <c r="G3" s="206" t="str">
        <f t="shared" si="0"/>
        <v>А+2</v>
      </c>
      <c r="H3" s="206" t="str">
        <f t="shared" si="0"/>
        <v>А+3</v>
      </c>
      <c r="I3" s="206" t="str">
        <f t="shared" si="0"/>
        <v>А+4</v>
      </c>
      <c r="J3" s="206" t="str">
        <f t="shared" si="0"/>
        <v>А+5</v>
      </c>
      <c r="K3" s="206" t="str">
        <f t="shared" si="0"/>
        <v>А+6</v>
      </c>
      <c r="L3" s="206" t="str">
        <f t="shared" si="0"/>
        <v>А+7</v>
      </c>
      <c r="M3" s="206" t="str">
        <f t="shared" si="0"/>
        <v>А+8</v>
      </c>
      <c r="N3" s="206" t="str">
        <f t="shared" si="0"/>
        <v>А+9</v>
      </c>
      <c r="O3" s="206" t="str">
        <f t="shared" si="0"/>
        <v>А+10</v>
      </c>
      <c r="P3" s="206" t="str">
        <f t="shared" si="0"/>
        <v>А+11</v>
      </c>
      <c r="Q3" s="206" t="str">
        <f t="shared" si="0"/>
        <v>А+12</v>
      </c>
      <c r="R3" s="206" t="str">
        <f t="shared" si="0"/>
        <v>А+13</v>
      </c>
      <c r="S3" s="206" t="str">
        <f t="shared" si="0"/>
        <v>А+14</v>
      </c>
      <c r="T3" s="206" t="str">
        <f t="shared" si="0"/>
        <v>А+15</v>
      </c>
      <c r="U3" s="206" t="str">
        <f t="shared" si="0"/>
        <v>А+16</v>
      </c>
      <c r="V3" s="206" t="str">
        <f t="shared" si="0"/>
        <v>А+17</v>
      </c>
      <c r="W3" s="206" t="str">
        <f t="shared" si="0"/>
        <v>А+18</v>
      </c>
    </row>
    <row r="4" spans="1:33" s="5" customFormat="1" ht="12" hidden="1" x14ac:dyDescent="0.2">
      <c r="A4" s="204"/>
      <c r="B4" s="7"/>
      <c r="C4" s="7"/>
      <c r="D4" s="8"/>
      <c r="E4" s="9">
        <v>1.04</v>
      </c>
      <c r="F4" s="9">
        <v>1.04</v>
      </c>
      <c r="G4" s="9">
        <v>1.04</v>
      </c>
      <c r="H4" s="9">
        <v>1.04</v>
      </c>
      <c r="I4" s="9">
        <v>1.04</v>
      </c>
      <c r="J4" s="9">
        <v>1.04</v>
      </c>
      <c r="K4" s="9">
        <v>1.04</v>
      </c>
      <c r="L4" s="9">
        <v>1.04</v>
      </c>
      <c r="M4" s="9">
        <v>1.04</v>
      </c>
      <c r="N4" s="9">
        <v>1.04</v>
      </c>
      <c r="O4" s="9">
        <v>1.04</v>
      </c>
      <c r="P4" s="9">
        <v>1.04</v>
      </c>
      <c r="Q4" s="9">
        <v>1.04</v>
      </c>
      <c r="R4" s="9">
        <v>1.04</v>
      </c>
      <c r="S4" s="10">
        <v>1.04</v>
      </c>
      <c r="T4" s="10">
        <v>1.04</v>
      </c>
      <c r="U4" s="10">
        <v>1.04</v>
      </c>
      <c r="V4" s="10">
        <v>1.04</v>
      </c>
      <c r="W4" s="10">
        <v>1.04</v>
      </c>
      <c r="X4" s="10">
        <v>1.04</v>
      </c>
      <c r="Y4" s="10">
        <v>1.04</v>
      </c>
      <c r="Z4" s="10">
        <v>1.04</v>
      </c>
      <c r="AA4" s="10">
        <v>1.04</v>
      </c>
      <c r="AB4" s="10">
        <v>1.04</v>
      </c>
      <c r="AC4" s="10">
        <v>1.04</v>
      </c>
      <c r="AD4" s="10">
        <v>1.04</v>
      </c>
      <c r="AE4" s="10">
        <v>1.04</v>
      </c>
      <c r="AF4" s="10">
        <v>1.04</v>
      </c>
      <c r="AG4" s="10">
        <v>1.04</v>
      </c>
    </row>
    <row r="5" spans="1:33" s="5" customFormat="1" ht="12.75" hidden="1" customHeight="1" x14ac:dyDescent="0.2">
      <c r="A5" s="204"/>
      <c r="B5" s="7" t="s">
        <v>22</v>
      </c>
      <c r="C5" s="7"/>
      <c r="D5" s="8"/>
      <c r="E5" s="11">
        <v>1.165</v>
      </c>
      <c r="F5" s="11">
        <v>1.0900000000000001</v>
      </c>
      <c r="G5" s="11">
        <v>1.046</v>
      </c>
      <c r="H5" s="11">
        <v>1.04</v>
      </c>
      <c r="I5" s="9">
        <v>1.04</v>
      </c>
      <c r="J5" s="9">
        <v>1.04</v>
      </c>
      <c r="K5" s="9">
        <v>1.04</v>
      </c>
      <c r="L5" s="9">
        <v>1.04</v>
      </c>
      <c r="M5" s="9">
        <v>1.04</v>
      </c>
      <c r="N5" s="9">
        <v>1.04</v>
      </c>
      <c r="O5" s="9">
        <v>1.04</v>
      </c>
      <c r="P5" s="9">
        <v>1.04</v>
      </c>
      <c r="Q5" s="9">
        <v>1.04</v>
      </c>
      <c r="R5" s="9">
        <v>1.04</v>
      </c>
      <c r="S5" s="12">
        <v>1.04</v>
      </c>
      <c r="T5" s="12">
        <v>1.04</v>
      </c>
      <c r="U5" s="12">
        <v>1.04</v>
      </c>
      <c r="V5" s="12">
        <v>1.04</v>
      </c>
      <c r="W5" s="12">
        <v>1.04</v>
      </c>
      <c r="X5" s="12">
        <v>1.04</v>
      </c>
      <c r="Y5" s="12">
        <v>1.04</v>
      </c>
      <c r="Z5" s="12">
        <v>1.04</v>
      </c>
      <c r="AA5" s="12">
        <v>1.04</v>
      </c>
      <c r="AB5" s="12">
        <v>1.04</v>
      </c>
      <c r="AC5" s="12">
        <v>1.04</v>
      </c>
      <c r="AD5" s="12">
        <v>1.04</v>
      </c>
      <c r="AE5" s="12">
        <v>1.04</v>
      </c>
      <c r="AF5" s="12">
        <v>1.04</v>
      </c>
      <c r="AG5" s="12">
        <v>1.04</v>
      </c>
    </row>
    <row r="6" spans="1:33" s="5" customFormat="1" ht="12.75" hidden="1" customHeight="1" x14ac:dyDescent="0.2">
      <c r="A6" s="204"/>
      <c r="B6" s="7" t="s">
        <v>23</v>
      </c>
      <c r="C6" s="7"/>
      <c r="D6" s="8"/>
      <c r="E6" s="11">
        <v>1.05</v>
      </c>
      <c r="F6" s="11">
        <v>1.04</v>
      </c>
      <c r="G6" s="11">
        <v>1.04</v>
      </c>
      <c r="H6" s="11">
        <v>1.04</v>
      </c>
      <c r="I6" s="9">
        <v>1.0249999999999999</v>
      </c>
      <c r="J6" s="9">
        <v>1.0249999999999999</v>
      </c>
      <c r="K6" s="9">
        <v>1.0249999999999999</v>
      </c>
      <c r="L6" s="9">
        <v>1.0249999999999999</v>
      </c>
      <c r="M6" s="9">
        <v>1.0249999999999999</v>
      </c>
      <c r="N6" s="9">
        <v>1.0249999999999999</v>
      </c>
      <c r="O6" s="9">
        <v>1.02</v>
      </c>
      <c r="P6" s="9">
        <v>1.02</v>
      </c>
      <c r="Q6" s="9">
        <v>1.02</v>
      </c>
      <c r="R6" s="9">
        <v>1.02</v>
      </c>
      <c r="S6" s="12">
        <v>1.02</v>
      </c>
      <c r="T6" s="12">
        <v>1.02</v>
      </c>
      <c r="U6" s="12">
        <v>1.02</v>
      </c>
      <c r="V6" s="12">
        <v>1.02</v>
      </c>
      <c r="W6" s="12">
        <v>1.02</v>
      </c>
      <c r="X6" s="12">
        <v>1.02</v>
      </c>
      <c r="Y6" s="12">
        <v>1.02</v>
      </c>
      <c r="Z6" s="12">
        <v>1.02</v>
      </c>
      <c r="AA6" s="12">
        <v>1.02</v>
      </c>
      <c r="AB6" s="12">
        <v>1.02</v>
      </c>
      <c r="AC6" s="12">
        <v>1.02</v>
      </c>
      <c r="AD6" s="12">
        <v>1.02</v>
      </c>
      <c r="AE6" s="12">
        <v>1.02</v>
      </c>
      <c r="AF6" s="12">
        <v>1.02</v>
      </c>
      <c r="AG6" s="12">
        <v>1.02</v>
      </c>
    </row>
    <row r="7" spans="1:33" s="5" customFormat="1" ht="12.75" hidden="1" customHeight="1" x14ac:dyDescent="0.2">
      <c r="A7" s="204"/>
      <c r="B7" s="7" t="s">
        <v>24</v>
      </c>
      <c r="C7" s="7"/>
      <c r="D7" s="8"/>
      <c r="E7" s="11">
        <v>1.03</v>
      </c>
      <c r="F7" s="11">
        <v>1.03</v>
      </c>
      <c r="G7" s="11">
        <v>1.03</v>
      </c>
      <c r="H7" s="11">
        <v>1.03</v>
      </c>
      <c r="I7" s="9">
        <v>1.0249999999999999</v>
      </c>
      <c r="J7" s="9">
        <v>1.0249999999999999</v>
      </c>
      <c r="K7" s="9">
        <v>1.0249999999999999</v>
      </c>
      <c r="L7" s="9">
        <v>1.0249999999999999</v>
      </c>
      <c r="M7" s="9">
        <v>1.0249999999999999</v>
      </c>
      <c r="N7" s="9">
        <v>1.0249999999999999</v>
      </c>
      <c r="O7" s="9">
        <v>1.02</v>
      </c>
      <c r="P7" s="9">
        <v>1.02</v>
      </c>
      <c r="Q7" s="9">
        <v>1.02</v>
      </c>
      <c r="R7" s="9">
        <v>1.02</v>
      </c>
      <c r="S7" s="12">
        <v>1.02</v>
      </c>
      <c r="T7" s="12">
        <v>1.02</v>
      </c>
      <c r="U7" s="12">
        <v>1.02</v>
      </c>
      <c r="V7" s="12">
        <v>1.02</v>
      </c>
      <c r="W7" s="12">
        <v>1.02</v>
      </c>
      <c r="X7" s="12">
        <v>1.02</v>
      </c>
      <c r="Y7" s="12">
        <v>1.02</v>
      </c>
      <c r="Z7" s="12">
        <v>1.02</v>
      </c>
      <c r="AA7" s="12">
        <v>1.02</v>
      </c>
      <c r="AB7" s="12">
        <v>1.02</v>
      </c>
      <c r="AC7" s="12">
        <v>1.02</v>
      </c>
      <c r="AD7" s="12">
        <v>1.02</v>
      </c>
      <c r="AE7" s="12">
        <v>1.02</v>
      </c>
      <c r="AF7" s="12">
        <v>1.02</v>
      </c>
      <c r="AG7" s="12">
        <v>1.02</v>
      </c>
    </row>
    <row r="8" spans="1:33" s="5" customFormat="1" ht="12.75" hidden="1" customHeight="1" x14ac:dyDescent="0.2">
      <c r="A8" s="204"/>
      <c r="B8" s="7" t="s">
        <v>25</v>
      </c>
      <c r="C8" s="7"/>
      <c r="D8" s="8"/>
      <c r="E8" s="11">
        <v>1.099</v>
      </c>
      <c r="F8" s="11">
        <v>1.0649999999999999</v>
      </c>
      <c r="G8" s="11">
        <v>1.0429999999999999</v>
      </c>
      <c r="H8" s="11">
        <v>1.0429999999999999</v>
      </c>
      <c r="I8" s="9">
        <v>1.0349999999999999</v>
      </c>
      <c r="J8" s="9">
        <v>1.0349999999999999</v>
      </c>
      <c r="K8" s="9">
        <v>1.0349999999999999</v>
      </c>
      <c r="L8" s="9">
        <v>1.0349999999999999</v>
      </c>
      <c r="M8" s="9">
        <v>1.0349999999999999</v>
      </c>
      <c r="N8" s="9">
        <v>1.0349999999999999</v>
      </c>
      <c r="O8" s="9">
        <v>1.03</v>
      </c>
      <c r="P8" s="9">
        <v>1.03</v>
      </c>
      <c r="Q8" s="9">
        <v>1.03</v>
      </c>
      <c r="R8" s="9">
        <v>1.03</v>
      </c>
      <c r="S8" s="12">
        <v>1.03</v>
      </c>
      <c r="T8" s="12">
        <v>1.03</v>
      </c>
      <c r="U8" s="12">
        <v>1.03</v>
      </c>
      <c r="V8" s="12">
        <v>1.03</v>
      </c>
      <c r="W8" s="12">
        <v>1.03</v>
      </c>
      <c r="X8" s="12">
        <v>1.03</v>
      </c>
      <c r="Y8" s="12">
        <v>1.03</v>
      </c>
      <c r="Z8" s="12">
        <v>1.03</v>
      </c>
      <c r="AA8" s="12">
        <v>1.03</v>
      </c>
      <c r="AB8" s="12">
        <v>1.03</v>
      </c>
      <c r="AC8" s="12">
        <v>1.03</v>
      </c>
      <c r="AD8" s="12">
        <v>1.03</v>
      </c>
      <c r="AE8" s="12">
        <v>1.03</v>
      </c>
      <c r="AF8" s="12">
        <v>1.03</v>
      </c>
      <c r="AG8" s="12">
        <v>1.03</v>
      </c>
    </row>
    <row r="9" spans="1:33" s="5" customFormat="1" ht="18" hidden="1" customHeight="1" x14ac:dyDescent="0.2">
      <c r="A9" s="204"/>
      <c r="B9" s="13" t="s">
        <v>26</v>
      </c>
      <c r="C9" s="13"/>
      <c r="D9" s="14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</row>
    <row r="10" spans="1:33" s="5" customFormat="1" ht="27.75" hidden="1" customHeight="1" x14ac:dyDescent="0.2">
      <c r="A10" s="204"/>
      <c r="B10" s="16" t="s">
        <v>27</v>
      </c>
      <c r="C10" s="17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</row>
    <row r="11" spans="1:33" s="5" customFormat="1" ht="14.25" hidden="1" customHeight="1" outlineLevel="1" x14ac:dyDescent="0.2">
      <c r="A11" s="204"/>
      <c r="B11" s="233" t="s">
        <v>20</v>
      </c>
      <c r="C11" s="202"/>
      <c r="D11" s="234" t="s">
        <v>21</v>
      </c>
      <c r="E11" s="18">
        <f t="shared" ref="E11:W11" si="1">E$2</f>
        <v>2021</v>
      </c>
      <c r="F11" s="18">
        <f t="shared" si="1"/>
        <v>2022</v>
      </c>
      <c r="G11" s="18">
        <f t="shared" si="1"/>
        <v>2023</v>
      </c>
      <c r="H11" s="18">
        <f t="shared" si="1"/>
        <v>2024</v>
      </c>
      <c r="I11" s="18">
        <f t="shared" si="1"/>
        <v>2025</v>
      </c>
      <c r="J11" s="18">
        <f t="shared" si="1"/>
        <v>2026</v>
      </c>
      <c r="K11" s="18">
        <f t="shared" si="1"/>
        <v>2027</v>
      </c>
      <c r="L11" s="18">
        <f t="shared" si="1"/>
        <v>2028</v>
      </c>
      <c r="M11" s="18">
        <f t="shared" si="1"/>
        <v>2029</v>
      </c>
      <c r="N11" s="18">
        <f t="shared" si="1"/>
        <v>2030</v>
      </c>
      <c r="O11" s="18">
        <f t="shared" si="1"/>
        <v>2031</v>
      </c>
      <c r="P11" s="18">
        <f t="shared" si="1"/>
        <v>2032</v>
      </c>
      <c r="Q11" s="18">
        <f t="shared" si="1"/>
        <v>2033</v>
      </c>
      <c r="R11" s="18">
        <f t="shared" si="1"/>
        <v>2034</v>
      </c>
      <c r="S11" s="18">
        <f t="shared" si="1"/>
        <v>2035</v>
      </c>
      <c r="T11" s="18">
        <f t="shared" si="1"/>
        <v>2036</v>
      </c>
      <c r="U11" s="18">
        <f t="shared" si="1"/>
        <v>2037</v>
      </c>
      <c r="V11" s="18">
        <f t="shared" si="1"/>
        <v>2038</v>
      </c>
      <c r="W11" s="18">
        <f t="shared" si="1"/>
        <v>2039</v>
      </c>
    </row>
    <row r="12" spans="1:33" s="5" customFormat="1" ht="14.25" hidden="1" customHeight="1" outlineLevel="1" x14ac:dyDescent="0.2">
      <c r="A12" s="204"/>
      <c r="B12" s="233"/>
      <c r="C12" s="202"/>
      <c r="D12" s="234"/>
      <c r="E12" s="203" t="str">
        <f t="shared" ref="E12:W12" si="2">E$1</f>
        <v>А</v>
      </c>
      <c r="F12" s="203" t="str">
        <f t="shared" si="2"/>
        <v>А+1</v>
      </c>
      <c r="G12" s="203" t="str">
        <f t="shared" si="2"/>
        <v>А+2</v>
      </c>
      <c r="H12" s="203" t="str">
        <f t="shared" si="2"/>
        <v>А+3</v>
      </c>
      <c r="I12" s="203" t="str">
        <f t="shared" si="2"/>
        <v>А+4</v>
      </c>
      <c r="J12" s="203" t="str">
        <f t="shared" si="2"/>
        <v>А+5</v>
      </c>
      <c r="K12" s="203" t="str">
        <f t="shared" si="2"/>
        <v>А+6</v>
      </c>
      <c r="L12" s="203" t="str">
        <f t="shared" si="2"/>
        <v>А+7</v>
      </c>
      <c r="M12" s="203" t="str">
        <f t="shared" si="2"/>
        <v>А+8</v>
      </c>
      <c r="N12" s="203" t="str">
        <f t="shared" si="2"/>
        <v>А+9</v>
      </c>
      <c r="O12" s="203" t="str">
        <f t="shared" si="2"/>
        <v>А+10</v>
      </c>
      <c r="P12" s="203" t="str">
        <f t="shared" si="2"/>
        <v>А+11</v>
      </c>
      <c r="Q12" s="203" t="str">
        <f t="shared" si="2"/>
        <v>А+12</v>
      </c>
      <c r="R12" s="203" t="str">
        <f t="shared" si="2"/>
        <v>А+13</v>
      </c>
      <c r="S12" s="203" t="str">
        <f t="shared" si="2"/>
        <v>А+14</v>
      </c>
      <c r="T12" s="203" t="str">
        <f t="shared" si="2"/>
        <v>А+15</v>
      </c>
      <c r="U12" s="203" t="str">
        <f t="shared" si="2"/>
        <v>А+16</v>
      </c>
      <c r="V12" s="203" t="str">
        <f t="shared" si="2"/>
        <v>А+17</v>
      </c>
      <c r="W12" s="203" t="str">
        <f t="shared" si="2"/>
        <v>А+18</v>
      </c>
    </row>
    <row r="13" spans="1:33" s="5" customFormat="1" ht="14.25" hidden="1" customHeight="1" outlineLevel="1" x14ac:dyDescent="0.2">
      <c r="A13" s="204"/>
      <c r="B13" s="19" t="s">
        <v>28</v>
      </c>
      <c r="C13" s="19"/>
      <c r="D13" s="20"/>
      <c r="E13" s="21"/>
      <c r="F13" s="21"/>
      <c r="G13" s="21"/>
      <c r="H13" s="22"/>
      <c r="I13" s="22"/>
      <c r="J13" s="22"/>
      <c r="K13" s="22"/>
      <c r="L13" s="21"/>
      <c r="M13" s="22"/>
      <c r="N13" s="22"/>
      <c r="O13" s="22"/>
      <c r="P13" s="22"/>
      <c r="Q13" s="21"/>
      <c r="R13" s="21"/>
      <c r="S13" s="21"/>
      <c r="T13" s="21"/>
      <c r="U13" s="21"/>
      <c r="V13" s="21"/>
      <c r="W13" s="21"/>
    </row>
    <row r="14" spans="1:33" s="5" customFormat="1" ht="14.25" hidden="1" customHeight="1" outlineLevel="2" x14ac:dyDescent="0.2">
      <c r="A14" s="204"/>
      <c r="B14" s="23" t="s">
        <v>29</v>
      </c>
      <c r="C14" s="23"/>
      <c r="D14" s="2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</row>
    <row r="15" spans="1:33" s="5" customFormat="1" ht="14.25" hidden="1" customHeight="1" outlineLevel="2" x14ac:dyDescent="0.2">
      <c r="A15" s="204"/>
      <c r="B15" s="26" t="s">
        <v>30</v>
      </c>
      <c r="C15" s="26"/>
      <c r="D15" s="24" t="s">
        <v>31</v>
      </c>
      <c r="E15" s="27" t="e">
        <f t="shared" ref="E15:W15" si="3">E16+E17</f>
        <v>#REF!</v>
      </c>
      <c r="F15" s="27" t="e">
        <f t="shared" si="3"/>
        <v>#REF!</v>
      </c>
      <c r="G15" s="27" t="e">
        <f t="shared" si="3"/>
        <v>#REF!</v>
      </c>
      <c r="H15" s="27" t="e">
        <f t="shared" si="3"/>
        <v>#REF!</v>
      </c>
      <c r="I15" s="27" t="e">
        <f t="shared" si="3"/>
        <v>#REF!</v>
      </c>
      <c r="J15" s="27" t="e">
        <f t="shared" si="3"/>
        <v>#REF!</v>
      </c>
      <c r="K15" s="27" t="e">
        <f t="shared" si="3"/>
        <v>#REF!</v>
      </c>
      <c r="L15" s="27" t="e">
        <f t="shared" si="3"/>
        <v>#REF!</v>
      </c>
      <c r="M15" s="27" t="e">
        <f t="shared" si="3"/>
        <v>#REF!</v>
      </c>
      <c r="N15" s="27" t="e">
        <f t="shared" si="3"/>
        <v>#REF!</v>
      </c>
      <c r="O15" s="27" t="e">
        <f t="shared" si="3"/>
        <v>#REF!</v>
      </c>
      <c r="P15" s="27" t="e">
        <f t="shared" si="3"/>
        <v>#REF!</v>
      </c>
      <c r="Q15" s="27" t="e">
        <f t="shared" si="3"/>
        <v>#REF!</v>
      </c>
      <c r="R15" s="27" t="e">
        <f t="shared" si="3"/>
        <v>#REF!</v>
      </c>
      <c r="S15" s="27" t="e">
        <f t="shared" si="3"/>
        <v>#REF!</v>
      </c>
      <c r="T15" s="27" t="e">
        <f t="shared" si="3"/>
        <v>#REF!</v>
      </c>
      <c r="U15" s="27" t="e">
        <f t="shared" si="3"/>
        <v>#REF!</v>
      </c>
      <c r="V15" s="27" t="e">
        <f t="shared" si="3"/>
        <v>#REF!</v>
      </c>
      <c r="W15" s="27" t="e">
        <f t="shared" si="3"/>
        <v>#REF!</v>
      </c>
    </row>
    <row r="16" spans="1:33" s="5" customFormat="1" ht="14.25" hidden="1" customHeight="1" outlineLevel="2" x14ac:dyDescent="0.2">
      <c r="A16" s="204"/>
      <c r="B16" s="198" t="s">
        <v>276</v>
      </c>
      <c r="C16" s="199"/>
      <c r="D16" s="200" t="s">
        <v>31</v>
      </c>
      <c r="E16" s="201">
        <v>900</v>
      </c>
      <c r="F16" s="201">
        <f t="shared" ref="F16:U17" si="4">E16</f>
        <v>900</v>
      </c>
      <c r="G16" s="201">
        <f t="shared" si="4"/>
        <v>900</v>
      </c>
      <c r="H16" s="201">
        <f t="shared" si="4"/>
        <v>900</v>
      </c>
      <c r="I16" s="201">
        <f t="shared" si="4"/>
        <v>900</v>
      </c>
      <c r="J16" s="201">
        <f t="shared" si="4"/>
        <v>900</v>
      </c>
      <c r="K16" s="201">
        <f t="shared" si="4"/>
        <v>900</v>
      </c>
      <c r="L16" s="201">
        <f t="shared" si="4"/>
        <v>900</v>
      </c>
      <c r="M16" s="201">
        <f t="shared" si="4"/>
        <v>900</v>
      </c>
      <c r="N16" s="201">
        <f t="shared" si="4"/>
        <v>900</v>
      </c>
      <c r="O16" s="201">
        <f t="shared" si="4"/>
        <v>900</v>
      </c>
      <c r="P16" s="201">
        <f t="shared" si="4"/>
        <v>900</v>
      </c>
      <c r="Q16" s="201">
        <f t="shared" si="4"/>
        <v>900</v>
      </c>
      <c r="R16" s="201">
        <f t="shared" si="4"/>
        <v>900</v>
      </c>
      <c r="S16" s="201">
        <f t="shared" si="4"/>
        <v>900</v>
      </c>
      <c r="T16" s="31">
        <f t="shared" si="4"/>
        <v>900</v>
      </c>
      <c r="U16" s="31">
        <f t="shared" si="4"/>
        <v>900</v>
      </c>
      <c r="V16" s="31">
        <f t="shared" ref="V16:W17" si="5">U16</f>
        <v>900</v>
      </c>
      <c r="W16" s="31">
        <f t="shared" si="5"/>
        <v>900</v>
      </c>
    </row>
    <row r="17" spans="1:23" s="5" customFormat="1" ht="14.25" hidden="1" customHeight="1" outlineLevel="2" x14ac:dyDescent="0.2">
      <c r="A17" s="209"/>
      <c r="B17" s="28" t="s">
        <v>33</v>
      </c>
      <c r="C17" s="29"/>
      <c r="D17" s="30" t="s">
        <v>31</v>
      </c>
      <c r="E17" s="31" t="e">
        <f>#REF!</f>
        <v>#REF!</v>
      </c>
      <c r="F17" s="31" t="e">
        <f t="shared" si="4"/>
        <v>#REF!</v>
      </c>
      <c r="G17" s="31" t="e">
        <f t="shared" si="4"/>
        <v>#REF!</v>
      </c>
      <c r="H17" s="31" t="e">
        <f t="shared" si="4"/>
        <v>#REF!</v>
      </c>
      <c r="I17" s="31" t="e">
        <f t="shared" si="4"/>
        <v>#REF!</v>
      </c>
      <c r="J17" s="31" t="e">
        <f t="shared" si="4"/>
        <v>#REF!</v>
      </c>
      <c r="K17" s="31" t="e">
        <f t="shared" si="4"/>
        <v>#REF!</v>
      </c>
      <c r="L17" s="31" t="e">
        <f t="shared" si="4"/>
        <v>#REF!</v>
      </c>
      <c r="M17" s="31" t="e">
        <f t="shared" si="4"/>
        <v>#REF!</v>
      </c>
      <c r="N17" s="31" t="e">
        <f t="shared" si="4"/>
        <v>#REF!</v>
      </c>
      <c r="O17" s="31" t="e">
        <f t="shared" si="4"/>
        <v>#REF!</v>
      </c>
      <c r="P17" s="31" t="e">
        <f t="shared" si="4"/>
        <v>#REF!</v>
      </c>
      <c r="Q17" s="31" t="e">
        <f t="shared" si="4"/>
        <v>#REF!</v>
      </c>
      <c r="R17" s="31" t="e">
        <f t="shared" si="4"/>
        <v>#REF!</v>
      </c>
      <c r="S17" s="31" t="e">
        <f t="shared" si="4"/>
        <v>#REF!</v>
      </c>
      <c r="T17" s="31" t="e">
        <f t="shared" si="4"/>
        <v>#REF!</v>
      </c>
      <c r="U17" s="31" t="e">
        <f t="shared" si="4"/>
        <v>#REF!</v>
      </c>
      <c r="V17" s="31" t="e">
        <f t="shared" si="5"/>
        <v>#REF!</v>
      </c>
      <c r="W17" s="31" t="e">
        <f t="shared" si="5"/>
        <v>#REF!</v>
      </c>
    </row>
    <row r="18" spans="1:23" s="5" customFormat="1" ht="14.25" hidden="1" customHeight="1" outlineLevel="2" x14ac:dyDescent="0.2">
      <c r="A18" s="209"/>
      <c r="B18" s="26" t="s">
        <v>34</v>
      </c>
      <c r="C18" s="26"/>
      <c r="D18" s="24" t="s">
        <v>31</v>
      </c>
      <c r="E18" s="27" t="e">
        <f t="shared" ref="E18:W18" si="6">E15</f>
        <v>#REF!</v>
      </c>
      <c r="F18" s="27" t="e">
        <f t="shared" si="6"/>
        <v>#REF!</v>
      </c>
      <c r="G18" s="27" t="e">
        <f t="shared" si="6"/>
        <v>#REF!</v>
      </c>
      <c r="H18" s="27" t="e">
        <f t="shared" si="6"/>
        <v>#REF!</v>
      </c>
      <c r="I18" s="27" t="e">
        <f t="shared" si="6"/>
        <v>#REF!</v>
      </c>
      <c r="J18" s="27" t="e">
        <f t="shared" si="6"/>
        <v>#REF!</v>
      </c>
      <c r="K18" s="27" t="e">
        <f t="shared" si="6"/>
        <v>#REF!</v>
      </c>
      <c r="L18" s="27" t="e">
        <f t="shared" si="6"/>
        <v>#REF!</v>
      </c>
      <c r="M18" s="27" t="e">
        <f t="shared" si="6"/>
        <v>#REF!</v>
      </c>
      <c r="N18" s="27" t="e">
        <f t="shared" si="6"/>
        <v>#REF!</v>
      </c>
      <c r="O18" s="27" t="e">
        <f t="shared" si="6"/>
        <v>#REF!</v>
      </c>
      <c r="P18" s="27" t="e">
        <f t="shared" si="6"/>
        <v>#REF!</v>
      </c>
      <c r="Q18" s="27" t="e">
        <f t="shared" si="6"/>
        <v>#REF!</v>
      </c>
      <c r="R18" s="27" t="e">
        <f t="shared" si="6"/>
        <v>#REF!</v>
      </c>
      <c r="S18" s="27" t="e">
        <f t="shared" si="6"/>
        <v>#REF!</v>
      </c>
      <c r="T18" s="27" t="e">
        <f t="shared" si="6"/>
        <v>#REF!</v>
      </c>
      <c r="U18" s="27" t="e">
        <f t="shared" si="6"/>
        <v>#REF!</v>
      </c>
      <c r="V18" s="27" t="e">
        <f t="shared" si="6"/>
        <v>#REF!</v>
      </c>
      <c r="W18" s="27" t="e">
        <f t="shared" si="6"/>
        <v>#REF!</v>
      </c>
    </row>
    <row r="19" spans="1:23" s="5" customFormat="1" ht="14.25" hidden="1" customHeight="1" outlineLevel="2" x14ac:dyDescent="0.2">
      <c r="A19" s="209"/>
      <c r="B19" s="26" t="s">
        <v>35</v>
      </c>
      <c r="C19" s="26"/>
      <c r="D19" s="32" t="s">
        <v>36</v>
      </c>
      <c r="E19" s="27" t="e">
        <f t="shared" ref="E19:W19" si="7">E20+E21</f>
        <v>#REF!</v>
      </c>
      <c r="F19" s="27" t="e">
        <f t="shared" si="7"/>
        <v>#REF!</v>
      </c>
      <c r="G19" s="27" t="e">
        <f t="shared" si="7"/>
        <v>#REF!</v>
      </c>
      <c r="H19" s="27" t="e">
        <f t="shared" si="7"/>
        <v>#REF!</v>
      </c>
      <c r="I19" s="27" t="e">
        <f t="shared" si="7"/>
        <v>#REF!</v>
      </c>
      <c r="J19" s="27" t="e">
        <f t="shared" si="7"/>
        <v>#REF!</v>
      </c>
      <c r="K19" s="27" t="e">
        <f t="shared" si="7"/>
        <v>#REF!</v>
      </c>
      <c r="L19" s="27" t="e">
        <f t="shared" si="7"/>
        <v>#REF!</v>
      </c>
      <c r="M19" s="27" t="e">
        <f t="shared" si="7"/>
        <v>#REF!</v>
      </c>
      <c r="N19" s="27" t="e">
        <f t="shared" si="7"/>
        <v>#REF!</v>
      </c>
      <c r="O19" s="27" t="e">
        <f t="shared" si="7"/>
        <v>#REF!</v>
      </c>
      <c r="P19" s="27" t="e">
        <f t="shared" si="7"/>
        <v>#REF!</v>
      </c>
      <c r="Q19" s="27" t="e">
        <f t="shared" si="7"/>
        <v>#REF!</v>
      </c>
      <c r="R19" s="27" t="e">
        <f t="shared" si="7"/>
        <v>#REF!</v>
      </c>
      <c r="S19" s="27" t="e">
        <f t="shared" si="7"/>
        <v>#REF!</v>
      </c>
      <c r="T19" s="27" t="e">
        <f t="shared" si="7"/>
        <v>#REF!</v>
      </c>
      <c r="U19" s="27" t="e">
        <f t="shared" si="7"/>
        <v>#REF!</v>
      </c>
      <c r="V19" s="27" t="e">
        <f t="shared" si="7"/>
        <v>#REF!</v>
      </c>
      <c r="W19" s="27" t="e">
        <f t="shared" si="7"/>
        <v>#REF!</v>
      </c>
    </row>
    <row r="20" spans="1:23" s="5" customFormat="1" ht="14.25" hidden="1" customHeight="1" outlineLevel="2" x14ac:dyDescent="0.2">
      <c r="A20" s="209"/>
      <c r="B20" s="28" t="s">
        <v>32</v>
      </c>
      <c r="C20" s="29"/>
      <c r="D20" s="30" t="s">
        <v>36</v>
      </c>
      <c r="E20" s="33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</row>
    <row r="21" spans="1:23" s="5" customFormat="1" ht="14.25" hidden="1" customHeight="1" outlineLevel="2" x14ac:dyDescent="0.2">
      <c r="A21" s="209"/>
      <c r="B21" s="28" t="s">
        <v>33</v>
      </c>
      <c r="C21" s="29"/>
      <c r="D21" s="30" t="s">
        <v>36</v>
      </c>
      <c r="E21" s="33" t="e">
        <f>#REF!</f>
        <v>#REF!</v>
      </c>
      <c r="F21" s="31" t="e">
        <f t="shared" ref="F21:W21" si="8">E21</f>
        <v>#REF!</v>
      </c>
      <c r="G21" s="31" t="e">
        <f t="shared" si="8"/>
        <v>#REF!</v>
      </c>
      <c r="H21" s="31" t="e">
        <f t="shared" si="8"/>
        <v>#REF!</v>
      </c>
      <c r="I21" s="31" t="e">
        <f t="shared" si="8"/>
        <v>#REF!</v>
      </c>
      <c r="J21" s="31" t="e">
        <f t="shared" si="8"/>
        <v>#REF!</v>
      </c>
      <c r="K21" s="31" t="e">
        <f t="shared" si="8"/>
        <v>#REF!</v>
      </c>
      <c r="L21" s="31" t="e">
        <f t="shared" si="8"/>
        <v>#REF!</v>
      </c>
      <c r="M21" s="31" t="e">
        <f t="shared" si="8"/>
        <v>#REF!</v>
      </c>
      <c r="N21" s="31" t="e">
        <f t="shared" si="8"/>
        <v>#REF!</v>
      </c>
      <c r="O21" s="31" t="e">
        <f t="shared" si="8"/>
        <v>#REF!</v>
      </c>
      <c r="P21" s="31" t="e">
        <f t="shared" si="8"/>
        <v>#REF!</v>
      </c>
      <c r="Q21" s="31" t="e">
        <f t="shared" si="8"/>
        <v>#REF!</v>
      </c>
      <c r="R21" s="31" t="e">
        <f t="shared" si="8"/>
        <v>#REF!</v>
      </c>
      <c r="S21" s="31" t="e">
        <f t="shared" si="8"/>
        <v>#REF!</v>
      </c>
      <c r="T21" s="31" t="e">
        <f t="shared" si="8"/>
        <v>#REF!</v>
      </c>
      <c r="U21" s="31" t="e">
        <f t="shared" si="8"/>
        <v>#REF!</v>
      </c>
      <c r="V21" s="31" t="e">
        <f t="shared" si="8"/>
        <v>#REF!</v>
      </c>
      <c r="W21" s="31" t="e">
        <f t="shared" si="8"/>
        <v>#REF!</v>
      </c>
    </row>
    <row r="22" spans="1:23" s="5" customFormat="1" ht="14.25" customHeight="1" outlineLevel="1" collapsed="1" x14ac:dyDescent="0.2">
      <c r="A22" s="209"/>
      <c r="B22" s="34" t="s">
        <v>37</v>
      </c>
      <c r="C22" s="34"/>
      <c r="D22" s="34"/>
      <c r="E22" s="37"/>
      <c r="F22" s="37"/>
      <c r="G22" s="37"/>
      <c r="H22" s="37"/>
      <c r="I22" s="37"/>
      <c r="J22" s="38"/>
      <c r="K22" s="35"/>
      <c r="L22" s="35"/>
      <c r="M22" s="36"/>
      <c r="N22" s="35"/>
      <c r="O22" s="35"/>
      <c r="P22" s="35"/>
      <c r="Q22" s="35"/>
      <c r="R22" s="36"/>
      <c r="S22" s="36"/>
      <c r="T22" s="36"/>
      <c r="U22" s="36"/>
      <c r="V22" s="36"/>
      <c r="W22" s="36"/>
    </row>
    <row r="23" spans="1:23" s="5" customFormat="1" ht="14.25" customHeight="1" outlineLevel="2" x14ac:dyDescent="0.2">
      <c r="A23" s="209"/>
      <c r="B23" s="26" t="s">
        <v>38</v>
      </c>
      <c r="C23" s="26"/>
      <c r="D23" s="32"/>
      <c r="E23" s="39"/>
      <c r="F23" s="39"/>
      <c r="G23" s="39"/>
      <c r="H23" s="39"/>
      <c r="I23" s="39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</row>
    <row r="24" spans="1:23" s="5" customFormat="1" ht="14.25" customHeight="1" outlineLevel="2" x14ac:dyDescent="0.2">
      <c r="A24" s="209"/>
      <c r="B24" s="26" t="s">
        <v>39</v>
      </c>
      <c r="C24" s="26"/>
      <c r="D24" s="32" t="s">
        <v>40</v>
      </c>
      <c r="E24" s="27">
        <f t="shared" ref="E24:W24" si="9">E25+E26</f>
        <v>5745.8588569999993</v>
      </c>
      <c r="F24" s="27">
        <f t="shared" si="9"/>
        <v>3281.9485</v>
      </c>
      <c r="G24" s="27">
        <f t="shared" si="9"/>
        <v>2079.5486000000001</v>
      </c>
      <c r="H24" s="27">
        <f t="shared" si="9"/>
        <v>2097.6000000000004</v>
      </c>
      <c r="I24" s="27">
        <f t="shared" si="9"/>
        <v>1325.2</v>
      </c>
      <c r="J24" s="27">
        <f t="shared" si="9"/>
        <v>1325.2</v>
      </c>
      <c r="K24" s="27">
        <f t="shared" si="9"/>
        <v>1325.2</v>
      </c>
      <c r="L24" s="27">
        <f t="shared" si="9"/>
        <v>1325.2</v>
      </c>
      <c r="M24" s="27">
        <f t="shared" si="9"/>
        <v>1325.2</v>
      </c>
      <c r="N24" s="27">
        <f t="shared" si="9"/>
        <v>1325.2</v>
      </c>
      <c r="O24" s="27">
        <f t="shared" si="9"/>
        <v>1325.2</v>
      </c>
      <c r="P24" s="27">
        <f t="shared" si="9"/>
        <v>1325.2</v>
      </c>
      <c r="Q24" s="27">
        <f t="shared" si="9"/>
        <v>1325.2</v>
      </c>
      <c r="R24" s="27">
        <f t="shared" si="9"/>
        <v>1325.2</v>
      </c>
      <c r="S24" s="27">
        <f t="shared" si="9"/>
        <v>1325.2</v>
      </c>
      <c r="T24" s="27">
        <f t="shared" si="9"/>
        <v>1325.2</v>
      </c>
      <c r="U24" s="27">
        <f t="shared" si="9"/>
        <v>1325.2</v>
      </c>
      <c r="V24" s="27">
        <f t="shared" si="9"/>
        <v>1325.2</v>
      </c>
      <c r="W24" s="27">
        <f t="shared" si="9"/>
        <v>1325.2</v>
      </c>
    </row>
    <row r="25" spans="1:23" s="5" customFormat="1" ht="14.25" customHeight="1" outlineLevel="2" x14ac:dyDescent="0.2">
      <c r="A25" s="209"/>
      <c r="B25" s="26" t="s">
        <v>41</v>
      </c>
      <c r="C25" s="29"/>
      <c r="D25" s="40" t="s">
        <v>40</v>
      </c>
      <c r="E25" s="41">
        <v>290.37663199999997</v>
      </c>
      <c r="F25" s="42">
        <v>232.07999999999998</v>
      </c>
      <c r="G25" s="42">
        <v>190.86</v>
      </c>
      <c r="H25" s="42">
        <v>227.48399999999998</v>
      </c>
      <c r="I25" s="42">
        <v>227.80199999999999</v>
      </c>
      <c r="J25" s="42">
        <v>227.80199999999999</v>
      </c>
      <c r="K25" s="42">
        <v>227.80199999999999</v>
      </c>
      <c r="L25" s="42">
        <v>227.80199999999999</v>
      </c>
      <c r="M25" s="42">
        <v>227.80199999999999</v>
      </c>
      <c r="N25" s="42">
        <v>227.80199999999999</v>
      </c>
      <c r="O25" s="42">
        <v>227.80199999999999</v>
      </c>
      <c r="P25" s="42">
        <v>227.80199999999999</v>
      </c>
      <c r="Q25" s="42">
        <v>227.80199999999999</v>
      </c>
      <c r="R25" s="42">
        <v>227.80199999999999</v>
      </c>
      <c r="S25" s="42">
        <v>227.80199999999999</v>
      </c>
      <c r="T25" s="42">
        <v>227.80199999999999</v>
      </c>
      <c r="U25" s="42">
        <v>227.80199999999999</v>
      </c>
      <c r="V25" s="42">
        <v>227.80199999999999</v>
      </c>
      <c r="W25" s="42">
        <v>227.80199999999999</v>
      </c>
    </row>
    <row r="26" spans="1:23" s="5" customFormat="1" ht="14.25" customHeight="1" outlineLevel="2" x14ac:dyDescent="0.2">
      <c r="A26" s="209"/>
      <c r="B26" s="26" t="s">
        <v>42</v>
      </c>
      <c r="C26" s="29"/>
      <c r="D26" s="40" t="s">
        <v>40</v>
      </c>
      <c r="E26" s="41">
        <v>5455.4822249999997</v>
      </c>
      <c r="F26" s="42">
        <v>3049.8685</v>
      </c>
      <c r="G26" s="42">
        <v>1888.6886</v>
      </c>
      <c r="H26" s="42">
        <v>1870.1160000000004</v>
      </c>
      <c r="I26" s="42">
        <v>1097.3980000000001</v>
      </c>
      <c r="J26" s="42">
        <v>1097.3980000000001</v>
      </c>
      <c r="K26" s="42">
        <v>1097.3980000000001</v>
      </c>
      <c r="L26" s="42">
        <v>1097.3980000000001</v>
      </c>
      <c r="M26" s="42">
        <v>1097.3980000000001</v>
      </c>
      <c r="N26" s="42">
        <v>1097.3980000000001</v>
      </c>
      <c r="O26" s="42">
        <v>1097.3980000000001</v>
      </c>
      <c r="P26" s="42">
        <v>1097.3980000000001</v>
      </c>
      <c r="Q26" s="42">
        <v>1097.3980000000001</v>
      </c>
      <c r="R26" s="42">
        <v>1097.3980000000001</v>
      </c>
      <c r="S26" s="42">
        <v>1097.3980000000001</v>
      </c>
      <c r="T26" s="42">
        <v>1097.3980000000001</v>
      </c>
      <c r="U26" s="42">
        <v>1097.3980000000001</v>
      </c>
      <c r="V26" s="42">
        <v>1097.3980000000001</v>
      </c>
      <c r="W26" s="42">
        <v>1097.3980000000001</v>
      </c>
    </row>
    <row r="27" spans="1:23" s="5" customFormat="1" ht="14.25" customHeight="1" outlineLevel="2" x14ac:dyDescent="0.2">
      <c r="A27" s="209"/>
      <c r="B27" s="26" t="s">
        <v>43</v>
      </c>
      <c r="C27" s="26"/>
      <c r="D27" s="32" t="s">
        <v>40</v>
      </c>
      <c r="E27" s="27">
        <f t="shared" ref="E27:W27" si="10">E24-E28</f>
        <v>5649.8817049999989</v>
      </c>
      <c r="F27" s="27">
        <f t="shared" si="10"/>
        <v>3219.9704999999999</v>
      </c>
      <c r="G27" s="27">
        <f t="shared" si="10"/>
        <v>2021.5696</v>
      </c>
      <c r="H27" s="27">
        <f t="shared" si="10"/>
        <v>2038.5060000000003</v>
      </c>
      <c r="I27" s="27">
        <f t="shared" si="10"/>
        <v>1291.6079999999999</v>
      </c>
      <c r="J27" s="27">
        <f t="shared" si="10"/>
        <v>1291.6079999999999</v>
      </c>
      <c r="K27" s="27">
        <f t="shared" si="10"/>
        <v>1291.6079999999999</v>
      </c>
      <c r="L27" s="27">
        <f t="shared" si="10"/>
        <v>1291.6079999999999</v>
      </c>
      <c r="M27" s="27">
        <f t="shared" si="10"/>
        <v>1291.6079999999999</v>
      </c>
      <c r="N27" s="27">
        <f t="shared" si="10"/>
        <v>1291.6079999999999</v>
      </c>
      <c r="O27" s="27">
        <f t="shared" si="10"/>
        <v>1291.6079999999999</v>
      </c>
      <c r="P27" s="27">
        <f t="shared" si="10"/>
        <v>1291.6079999999999</v>
      </c>
      <c r="Q27" s="27">
        <f t="shared" si="10"/>
        <v>1291.6079999999999</v>
      </c>
      <c r="R27" s="27">
        <f t="shared" si="10"/>
        <v>1291.6079999999999</v>
      </c>
      <c r="S27" s="27">
        <f t="shared" si="10"/>
        <v>1291.6079999999999</v>
      </c>
      <c r="T27" s="27">
        <f t="shared" si="10"/>
        <v>1291.6079999999999</v>
      </c>
      <c r="U27" s="27">
        <f t="shared" si="10"/>
        <v>1291.6079999999999</v>
      </c>
      <c r="V27" s="27">
        <f t="shared" si="10"/>
        <v>1291.6079999999999</v>
      </c>
      <c r="W27" s="27">
        <f t="shared" si="10"/>
        <v>1291.6079999999999</v>
      </c>
    </row>
    <row r="28" spans="1:23" s="5" customFormat="1" ht="14.25" customHeight="1" outlineLevel="2" x14ac:dyDescent="0.2">
      <c r="A28" s="209"/>
      <c r="B28" s="26" t="s">
        <v>44</v>
      </c>
      <c r="C28" s="26"/>
      <c r="D28" s="32" t="s">
        <v>40</v>
      </c>
      <c r="E28" s="27">
        <f t="shared" ref="E28:W28" si="11">E30+E32</f>
        <v>95.977152000000004</v>
      </c>
      <c r="F28" s="27">
        <f t="shared" si="11"/>
        <v>61.978000000000002</v>
      </c>
      <c r="G28" s="27">
        <f t="shared" si="11"/>
        <v>57.978999999999999</v>
      </c>
      <c r="H28" s="27">
        <f t="shared" si="11"/>
        <v>59.093999999999994</v>
      </c>
      <c r="I28" s="27">
        <f t="shared" si="11"/>
        <v>33.591999999999999</v>
      </c>
      <c r="J28" s="27">
        <f t="shared" si="11"/>
        <v>33.591999999999999</v>
      </c>
      <c r="K28" s="27">
        <f t="shared" si="11"/>
        <v>33.591999999999999</v>
      </c>
      <c r="L28" s="27">
        <f t="shared" si="11"/>
        <v>33.591999999999999</v>
      </c>
      <c r="M28" s="27">
        <f t="shared" si="11"/>
        <v>33.591999999999999</v>
      </c>
      <c r="N28" s="27">
        <f t="shared" si="11"/>
        <v>33.591999999999999</v>
      </c>
      <c r="O28" s="27">
        <f t="shared" si="11"/>
        <v>33.591999999999999</v>
      </c>
      <c r="P28" s="27">
        <f t="shared" si="11"/>
        <v>33.591999999999999</v>
      </c>
      <c r="Q28" s="27">
        <f t="shared" si="11"/>
        <v>33.591999999999999</v>
      </c>
      <c r="R28" s="27">
        <f t="shared" si="11"/>
        <v>33.591999999999999</v>
      </c>
      <c r="S28" s="27">
        <f t="shared" si="11"/>
        <v>33.591999999999999</v>
      </c>
      <c r="T28" s="27">
        <f t="shared" si="11"/>
        <v>33.591999999999999</v>
      </c>
      <c r="U28" s="27">
        <f t="shared" si="11"/>
        <v>33.591999999999999</v>
      </c>
      <c r="V28" s="27">
        <f t="shared" si="11"/>
        <v>33.591999999999999</v>
      </c>
      <c r="W28" s="27">
        <f t="shared" si="11"/>
        <v>33.591999999999999</v>
      </c>
    </row>
    <row r="29" spans="1:23" s="5" customFormat="1" ht="14.25" customHeight="1" outlineLevel="2" x14ac:dyDescent="0.2">
      <c r="A29" s="209"/>
      <c r="B29" s="28" t="s">
        <v>45</v>
      </c>
      <c r="C29" s="28"/>
      <c r="D29" s="40" t="s">
        <v>46</v>
      </c>
      <c r="E29" s="45">
        <f>IFERROR(E28/E24,0)</f>
        <v>1.6703708599293918E-2</v>
      </c>
      <c r="F29" s="45">
        <f t="shared" ref="F29:W29" si="12">IFERROR(F28/F24,0)</f>
        <v>1.8884513270089401E-2</v>
      </c>
      <c r="G29" s="45">
        <f t="shared" si="12"/>
        <v>2.7880569850591612E-2</v>
      </c>
      <c r="H29" s="45">
        <f t="shared" si="12"/>
        <v>2.8172196796338665E-2</v>
      </c>
      <c r="I29" s="45">
        <f t="shared" si="12"/>
        <v>2.5348626622396616E-2</v>
      </c>
      <c r="J29" s="45">
        <f t="shared" si="12"/>
        <v>2.5348626622396616E-2</v>
      </c>
      <c r="K29" s="45">
        <f t="shared" si="12"/>
        <v>2.5348626622396616E-2</v>
      </c>
      <c r="L29" s="45">
        <f t="shared" si="12"/>
        <v>2.5348626622396616E-2</v>
      </c>
      <c r="M29" s="45">
        <f t="shared" si="12"/>
        <v>2.5348626622396616E-2</v>
      </c>
      <c r="N29" s="45">
        <f t="shared" si="12"/>
        <v>2.5348626622396616E-2</v>
      </c>
      <c r="O29" s="45">
        <f t="shared" si="12"/>
        <v>2.5348626622396616E-2</v>
      </c>
      <c r="P29" s="45">
        <f t="shared" si="12"/>
        <v>2.5348626622396616E-2</v>
      </c>
      <c r="Q29" s="45">
        <f t="shared" si="12"/>
        <v>2.5348626622396616E-2</v>
      </c>
      <c r="R29" s="45">
        <f t="shared" si="12"/>
        <v>2.5348626622396616E-2</v>
      </c>
      <c r="S29" s="45">
        <f t="shared" si="12"/>
        <v>2.5348626622396616E-2</v>
      </c>
      <c r="T29" s="45">
        <f t="shared" si="12"/>
        <v>2.5348626622396616E-2</v>
      </c>
      <c r="U29" s="45">
        <f t="shared" si="12"/>
        <v>2.5348626622396616E-2</v>
      </c>
      <c r="V29" s="45">
        <f t="shared" si="12"/>
        <v>2.5348626622396616E-2</v>
      </c>
      <c r="W29" s="45">
        <f t="shared" si="12"/>
        <v>2.5348626622396616E-2</v>
      </c>
    </row>
    <row r="30" spans="1:23" s="5" customFormat="1" ht="14.25" customHeight="1" outlineLevel="2" x14ac:dyDescent="0.2">
      <c r="A30" s="209"/>
      <c r="B30" s="28" t="s">
        <v>47</v>
      </c>
      <c r="C30" s="29"/>
      <c r="D30" s="40" t="s">
        <v>40</v>
      </c>
      <c r="E30" s="47">
        <v>90.237065000000001</v>
      </c>
      <c r="F30" s="47">
        <v>56.438000000000002</v>
      </c>
      <c r="G30" s="47">
        <v>52.103000000000002</v>
      </c>
      <c r="H30" s="47">
        <f>50.263+3</f>
        <v>53.262999999999998</v>
      </c>
      <c r="I30" s="47">
        <v>27.823</v>
      </c>
      <c r="J30" s="47">
        <v>27.823</v>
      </c>
      <c r="K30" s="47">
        <v>27.823</v>
      </c>
      <c r="L30" s="47">
        <v>27.823</v>
      </c>
      <c r="M30" s="47">
        <v>27.823</v>
      </c>
      <c r="N30" s="47">
        <v>27.823</v>
      </c>
      <c r="O30" s="47">
        <v>27.823</v>
      </c>
      <c r="P30" s="47">
        <v>27.823</v>
      </c>
      <c r="Q30" s="47">
        <v>27.823</v>
      </c>
      <c r="R30" s="47">
        <v>27.823</v>
      </c>
      <c r="S30" s="47">
        <v>27.823</v>
      </c>
      <c r="T30" s="31">
        <f t="shared" ref="T30:W30" si="13">S30</f>
        <v>27.823</v>
      </c>
      <c r="U30" s="31">
        <f t="shared" si="13"/>
        <v>27.823</v>
      </c>
      <c r="V30" s="31">
        <f t="shared" si="13"/>
        <v>27.823</v>
      </c>
      <c r="W30" s="31">
        <f t="shared" si="13"/>
        <v>27.823</v>
      </c>
    </row>
    <row r="31" spans="1:23" s="5" customFormat="1" ht="14.25" customHeight="1" outlineLevel="2" x14ac:dyDescent="0.2">
      <c r="A31" s="209"/>
      <c r="B31" s="28" t="s">
        <v>48</v>
      </c>
      <c r="C31" s="29"/>
      <c r="D31" s="40" t="s">
        <v>46</v>
      </c>
      <c r="E31" s="45">
        <f t="shared" ref="E31:W31" si="14">IFERROR(E30/E24,0)</f>
        <v>1.5704713123968754E-2</v>
      </c>
      <c r="F31" s="45">
        <f t="shared" si="14"/>
        <v>1.7196491657318815E-2</v>
      </c>
      <c r="G31" s="45">
        <f t="shared" si="14"/>
        <v>2.5054956638185806E-2</v>
      </c>
      <c r="H31" s="45">
        <f t="shared" si="14"/>
        <v>2.5392353165522498E-2</v>
      </c>
      <c r="I31" s="45">
        <f t="shared" si="14"/>
        <v>2.099532146091156E-2</v>
      </c>
      <c r="J31" s="45">
        <f t="shared" si="14"/>
        <v>2.099532146091156E-2</v>
      </c>
      <c r="K31" s="45">
        <f t="shared" si="14"/>
        <v>2.099532146091156E-2</v>
      </c>
      <c r="L31" s="45">
        <f t="shared" si="14"/>
        <v>2.099532146091156E-2</v>
      </c>
      <c r="M31" s="45">
        <f t="shared" si="14"/>
        <v>2.099532146091156E-2</v>
      </c>
      <c r="N31" s="45">
        <f t="shared" si="14"/>
        <v>2.099532146091156E-2</v>
      </c>
      <c r="O31" s="45">
        <f t="shared" si="14"/>
        <v>2.099532146091156E-2</v>
      </c>
      <c r="P31" s="45">
        <f t="shared" si="14"/>
        <v>2.099532146091156E-2</v>
      </c>
      <c r="Q31" s="45">
        <f t="shared" si="14"/>
        <v>2.099532146091156E-2</v>
      </c>
      <c r="R31" s="45">
        <f t="shared" si="14"/>
        <v>2.099532146091156E-2</v>
      </c>
      <c r="S31" s="45">
        <f t="shared" si="14"/>
        <v>2.099532146091156E-2</v>
      </c>
      <c r="T31" s="45">
        <f t="shared" si="14"/>
        <v>2.099532146091156E-2</v>
      </c>
      <c r="U31" s="45">
        <f t="shared" si="14"/>
        <v>2.099532146091156E-2</v>
      </c>
      <c r="V31" s="45">
        <f t="shared" si="14"/>
        <v>2.099532146091156E-2</v>
      </c>
      <c r="W31" s="45">
        <f t="shared" si="14"/>
        <v>2.099532146091156E-2</v>
      </c>
    </row>
    <row r="32" spans="1:23" s="5" customFormat="1" ht="14.25" customHeight="1" outlineLevel="2" x14ac:dyDescent="0.2">
      <c r="A32" s="209"/>
      <c r="B32" s="28" t="s">
        <v>49</v>
      </c>
      <c r="C32" s="29"/>
      <c r="D32" s="40" t="s">
        <v>40</v>
      </c>
      <c r="E32" s="47">
        <v>5.7400869999999999</v>
      </c>
      <c r="F32" s="47">
        <v>5.54</v>
      </c>
      <c r="G32" s="47">
        <v>5.8759999999999994</v>
      </c>
      <c r="H32" s="47">
        <f>8.831-3</f>
        <v>5.8309999999999995</v>
      </c>
      <c r="I32" s="47">
        <v>5.7690000000000001</v>
      </c>
      <c r="J32" s="47">
        <v>5.7690000000000001</v>
      </c>
      <c r="K32" s="47">
        <v>5.7690000000000001</v>
      </c>
      <c r="L32" s="47">
        <v>5.7690000000000001</v>
      </c>
      <c r="M32" s="47">
        <v>5.7690000000000001</v>
      </c>
      <c r="N32" s="47">
        <v>5.7690000000000001</v>
      </c>
      <c r="O32" s="47">
        <v>5.7690000000000001</v>
      </c>
      <c r="P32" s="47">
        <v>5.7690000000000001</v>
      </c>
      <c r="Q32" s="47">
        <v>5.7690000000000001</v>
      </c>
      <c r="R32" s="47">
        <v>5.7690000000000001</v>
      </c>
      <c r="S32" s="47">
        <v>5.7690000000000001</v>
      </c>
      <c r="T32" s="31">
        <f t="shared" ref="T32:W32" si="15">S32</f>
        <v>5.7690000000000001</v>
      </c>
      <c r="U32" s="31">
        <f t="shared" si="15"/>
        <v>5.7690000000000001</v>
      </c>
      <c r="V32" s="31">
        <f t="shared" si="15"/>
        <v>5.7690000000000001</v>
      </c>
      <c r="W32" s="31">
        <f t="shared" si="15"/>
        <v>5.7690000000000001</v>
      </c>
    </row>
    <row r="33" spans="1:23" s="5" customFormat="1" ht="14.25" customHeight="1" outlineLevel="2" x14ac:dyDescent="0.2">
      <c r="A33" s="204"/>
      <c r="B33" s="28" t="s">
        <v>48</v>
      </c>
      <c r="C33" s="29"/>
      <c r="D33" s="40" t="s">
        <v>46</v>
      </c>
      <c r="E33" s="45">
        <f t="shared" ref="E33:W33" si="16">IFERROR(E32/E24,0)</f>
        <v>9.9899547532516088E-4</v>
      </c>
      <c r="F33" s="45">
        <f t="shared" si="16"/>
        <v>1.6880216127705843E-3</v>
      </c>
      <c r="G33" s="45">
        <f t="shared" si="16"/>
        <v>2.8256132124058072E-3</v>
      </c>
      <c r="H33" s="45">
        <f t="shared" si="16"/>
        <v>2.7798436308161703E-3</v>
      </c>
      <c r="I33" s="45">
        <f t="shared" si="16"/>
        <v>4.3533051614850589E-3</v>
      </c>
      <c r="J33" s="45">
        <f t="shared" si="16"/>
        <v>4.3533051614850589E-3</v>
      </c>
      <c r="K33" s="45">
        <f t="shared" si="16"/>
        <v>4.3533051614850589E-3</v>
      </c>
      <c r="L33" s="45">
        <f t="shared" si="16"/>
        <v>4.3533051614850589E-3</v>
      </c>
      <c r="M33" s="45">
        <f t="shared" si="16"/>
        <v>4.3533051614850589E-3</v>
      </c>
      <c r="N33" s="45">
        <f t="shared" si="16"/>
        <v>4.3533051614850589E-3</v>
      </c>
      <c r="O33" s="45">
        <f t="shared" si="16"/>
        <v>4.3533051614850589E-3</v>
      </c>
      <c r="P33" s="45">
        <f t="shared" si="16"/>
        <v>4.3533051614850589E-3</v>
      </c>
      <c r="Q33" s="45">
        <f t="shared" si="16"/>
        <v>4.3533051614850589E-3</v>
      </c>
      <c r="R33" s="45">
        <f t="shared" si="16"/>
        <v>4.3533051614850589E-3</v>
      </c>
      <c r="S33" s="45">
        <f t="shared" si="16"/>
        <v>4.3533051614850589E-3</v>
      </c>
      <c r="T33" s="45">
        <f t="shared" si="16"/>
        <v>4.3533051614850589E-3</v>
      </c>
      <c r="U33" s="45">
        <f t="shared" si="16"/>
        <v>4.3533051614850589E-3</v>
      </c>
      <c r="V33" s="45">
        <f t="shared" si="16"/>
        <v>4.3533051614850589E-3</v>
      </c>
      <c r="W33" s="45">
        <f t="shared" si="16"/>
        <v>4.3533051614850589E-3</v>
      </c>
    </row>
    <row r="34" spans="1:23" s="5" customFormat="1" ht="14.25" customHeight="1" outlineLevel="2" x14ac:dyDescent="0.2">
      <c r="A34" s="204"/>
      <c r="B34" s="28" t="s">
        <v>279</v>
      </c>
      <c r="C34" s="28"/>
      <c r="D34" s="40" t="s">
        <v>50</v>
      </c>
      <c r="E34" s="31">
        <f>IFERROR(E32/E43*1000,0)</f>
        <v>17.466025444022847</v>
      </c>
      <c r="F34" s="31">
        <f>IFERROR(F32/F43*1000,0)</f>
        <v>19.550094452717161</v>
      </c>
      <c r="G34" s="31">
        <f t="shared" ref="G34:S34" si="17">IFERROR(G32/G43*1000,0)</f>
        <v>18.767545986667926</v>
      </c>
      <c r="H34" s="31">
        <f t="shared" si="17"/>
        <v>18.489128476482907</v>
      </c>
      <c r="I34" s="31">
        <f t="shared" si="17"/>
        <v>18.297676477687954</v>
      </c>
      <c r="J34" s="31">
        <f t="shared" si="17"/>
        <v>18.297676477687954</v>
      </c>
      <c r="K34" s="31">
        <f t="shared" si="17"/>
        <v>18.297676477687954</v>
      </c>
      <c r="L34" s="31">
        <f t="shared" si="17"/>
        <v>18.297676477687954</v>
      </c>
      <c r="M34" s="31">
        <f t="shared" si="17"/>
        <v>18.297676477687954</v>
      </c>
      <c r="N34" s="31">
        <f t="shared" si="17"/>
        <v>18.297676477687954</v>
      </c>
      <c r="O34" s="31">
        <f t="shared" si="17"/>
        <v>18.297676477687954</v>
      </c>
      <c r="P34" s="31">
        <f t="shared" si="17"/>
        <v>18.297676477687954</v>
      </c>
      <c r="Q34" s="31">
        <f t="shared" si="17"/>
        <v>18.297676477687954</v>
      </c>
      <c r="R34" s="31">
        <f t="shared" si="17"/>
        <v>18.297676477687954</v>
      </c>
      <c r="S34" s="31">
        <f t="shared" si="17"/>
        <v>18.297676477687954</v>
      </c>
      <c r="T34" s="31">
        <f ca="1">IFERROR(T32/T43,0)</f>
        <v>0</v>
      </c>
      <c r="U34" s="31">
        <f ca="1">IFERROR(U32/U43,0)</f>
        <v>0</v>
      </c>
      <c r="V34" s="31">
        <f ca="1">IFERROR(V32/V43,0)</f>
        <v>0</v>
      </c>
      <c r="W34" s="31">
        <f ca="1">IFERROR(W32/W43,0)</f>
        <v>0</v>
      </c>
    </row>
    <row r="35" spans="1:23" s="5" customFormat="1" ht="14.25" customHeight="1" outlineLevel="1" x14ac:dyDescent="0.2">
      <c r="A35" s="204"/>
      <c r="B35" s="49" t="s">
        <v>51</v>
      </c>
      <c r="C35" s="49"/>
      <c r="D35" s="2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</row>
    <row r="36" spans="1:23" s="5" customFormat="1" ht="14.25" customHeight="1" outlineLevel="2" x14ac:dyDescent="0.2">
      <c r="A36" s="204"/>
      <c r="B36" s="26" t="s">
        <v>52</v>
      </c>
      <c r="C36" s="26"/>
      <c r="D36" s="24" t="s">
        <v>53</v>
      </c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>
        <v>680</v>
      </c>
      <c r="U36" s="27">
        <v>680</v>
      </c>
      <c r="V36" s="27">
        <v>680</v>
      </c>
      <c r="W36" s="27">
        <v>680</v>
      </c>
    </row>
    <row r="37" spans="1:23" s="5" customFormat="1" ht="14.25" customHeight="1" outlineLevel="2" x14ac:dyDescent="0.2">
      <c r="A37" s="204"/>
      <c r="B37" s="26" t="s">
        <v>55</v>
      </c>
      <c r="C37" s="26"/>
      <c r="D37" s="24" t="s">
        <v>53</v>
      </c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 t="e">
        <f>#REF!+T38</f>
        <v>#REF!</v>
      </c>
      <c r="U37" s="27" t="e">
        <f>#REF!+U38</f>
        <v>#REF!</v>
      </c>
      <c r="V37" s="27" t="e">
        <f>#REF!+V38</f>
        <v>#REF!</v>
      </c>
      <c r="W37" s="27" t="e">
        <f>#REF!+W38</f>
        <v>#REF!</v>
      </c>
    </row>
    <row r="38" spans="1:23" s="5" customFormat="1" ht="14.25" customHeight="1" outlineLevel="2" x14ac:dyDescent="0.2">
      <c r="A38" s="204"/>
      <c r="B38" s="28" t="s">
        <v>54</v>
      </c>
      <c r="C38" s="29"/>
      <c r="D38" s="30" t="s">
        <v>53</v>
      </c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>
        <f t="shared" ref="T38:W38" si="18">S38</f>
        <v>0</v>
      </c>
      <c r="U38" s="31">
        <f t="shared" si="18"/>
        <v>0</v>
      </c>
      <c r="V38" s="31">
        <f t="shared" si="18"/>
        <v>0</v>
      </c>
      <c r="W38" s="31">
        <f t="shared" si="18"/>
        <v>0</v>
      </c>
    </row>
    <row r="39" spans="1:23" s="5" customFormat="1" ht="15" customHeight="1" outlineLevel="1" x14ac:dyDescent="0.2">
      <c r="A39" s="204"/>
      <c r="B39" s="49" t="s">
        <v>56</v>
      </c>
      <c r="C39" s="49"/>
      <c r="D39" s="55"/>
      <c r="E39" s="56"/>
      <c r="F39" s="56"/>
      <c r="G39" s="56"/>
      <c r="H39" s="56"/>
      <c r="I39" s="56"/>
      <c r="J39" s="56"/>
      <c r="K39" s="57"/>
      <c r="L39" s="50"/>
      <c r="M39" s="56"/>
      <c r="N39" s="50"/>
      <c r="O39" s="50"/>
      <c r="P39" s="50"/>
      <c r="Q39" s="50"/>
      <c r="R39" s="56"/>
      <c r="S39" s="56"/>
      <c r="T39" s="56"/>
      <c r="U39" s="56"/>
      <c r="V39" s="56"/>
      <c r="W39" s="56"/>
    </row>
    <row r="40" spans="1:23" s="58" customFormat="1" ht="15" customHeight="1" outlineLevel="2" x14ac:dyDescent="0.2">
      <c r="A40" s="204"/>
      <c r="B40" s="23" t="s">
        <v>57</v>
      </c>
      <c r="C40" s="23"/>
      <c r="D40" s="74" t="s">
        <v>58</v>
      </c>
      <c r="E40" s="207">
        <f>E41+E43</f>
        <v>354.28499999999997</v>
      </c>
      <c r="F40" s="207">
        <f>F41+F43</f>
        <v>307.57459</v>
      </c>
      <c r="G40" s="207">
        <f t="shared" ref="G40:W40" si="19">G41+G43</f>
        <v>337.293678</v>
      </c>
      <c r="H40" s="207">
        <f t="shared" si="19"/>
        <v>339.57451900000001</v>
      </c>
      <c r="I40" s="207">
        <f t="shared" si="19"/>
        <v>332.08593300000001</v>
      </c>
      <c r="J40" s="207">
        <f t="shared" si="19"/>
        <v>332.08593300000001</v>
      </c>
      <c r="K40" s="207">
        <f t="shared" si="19"/>
        <v>332.08593300000001</v>
      </c>
      <c r="L40" s="207">
        <f t="shared" si="19"/>
        <v>332.08593300000001</v>
      </c>
      <c r="M40" s="207">
        <f t="shared" si="19"/>
        <v>332.08593300000001</v>
      </c>
      <c r="N40" s="207">
        <f t="shared" si="19"/>
        <v>332.08593300000001</v>
      </c>
      <c r="O40" s="207">
        <f t="shared" si="19"/>
        <v>332.08593300000001</v>
      </c>
      <c r="P40" s="207">
        <f t="shared" si="19"/>
        <v>332.08593300000001</v>
      </c>
      <c r="Q40" s="207">
        <f t="shared" si="19"/>
        <v>332.08593300000001</v>
      </c>
      <c r="R40" s="207">
        <f t="shared" si="19"/>
        <v>332.08593300000001</v>
      </c>
      <c r="S40" s="207">
        <f t="shared" si="19"/>
        <v>332.08593300000001</v>
      </c>
      <c r="T40" s="27">
        <f t="shared" ca="1" si="19"/>
        <v>354.28499999999997</v>
      </c>
      <c r="U40" s="27">
        <f t="shared" ca="1" si="19"/>
        <v>354.28499999999997</v>
      </c>
      <c r="V40" s="27">
        <f t="shared" ca="1" si="19"/>
        <v>354.28499999999997</v>
      </c>
      <c r="W40" s="27">
        <f t="shared" ca="1" si="19"/>
        <v>354.28499999999997</v>
      </c>
    </row>
    <row r="41" spans="1:23" s="5" customFormat="1" ht="15" customHeight="1" outlineLevel="2" x14ac:dyDescent="0.2">
      <c r="A41" s="204"/>
      <c r="B41" s="26" t="s">
        <v>59</v>
      </c>
      <c r="C41" s="26"/>
      <c r="D41" s="24" t="s">
        <v>58</v>
      </c>
      <c r="E41" s="59">
        <v>25.641999999999999</v>
      </c>
      <c r="F41" s="59">
        <v>24.2</v>
      </c>
      <c r="G41" s="59">
        <v>24.2</v>
      </c>
      <c r="H41" s="59">
        <v>24.2</v>
      </c>
      <c r="I41" s="59">
        <v>16.8</v>
      </c>
      <c r="J41" s="59">
        <v>16.8</v>
      </c>
      <c r="K41" s="59">
        <v>16.8</v>
      </c>
      <c r="L41" s="59">
        <v>16.8</v>
      </c>
      <c r="M41" s="59">
        <v>16.8</v>
      </c>
      <c r="N41" s="59">
        <v>16.8</v>
      </c>
      <c r="O41" s="59">
        <v>16.8</v>
      </c>
      <c r="P41" s="59">
        <v>16.8</v>
      </c>
      <c r="Q41" s="59">
        <v>16.8</v>
      </c>
      <c r="R41" s="59">
        <v>16.8</v>
      </c>
      <c r="S41" s="59">
        <v>16.8</v>
      </c>
      <c r="T41" s="59"/>
      <c r="U41" s="59"/>
      <c r="V41" s="59"/>
      <c r="W41" s="59"/>
    </row>
    <row r="42" spans="1:23" s="5" customFormat="1" ht="15" customHeight="1" outlineLevel="2" x14ac:dyDescent="0.2">
      <c r="A42" s="204"/>
      <c r="B42" s="28" t="s">
        <v>48</v>
      </c>
      <c r="C42" s="61"/>
      <c r="D42" s="30" t="s">
        <v>46</v>
      </c>
      <c r="E42" s="45">
        <f t="shared" ref="E42:W42" si="20">IFERROR(E41/E40,0)</f>
        <v>7.2376758824110543E-2</v>
      </c>
      <c r="F42" s="45">
        <f t="shared" si="20"/>
        <v>7.8680101629981847E-2</v>
      </c>
      <c r="G42" s="45">
        <f t="shared" si="20"/>
        <v>7.1747564743860986E-2</v>
      </c>
      <c r="H42" s="45">
        <f t="shared" si="20"/>
        <v>7.1265653475018245E-2</v>
      </c>
      <c r="I42" s="45">
        <f t="shared" si="20"/>
        <v>5.0589315386629162E-2</v>
      </c>
      <c r="J42" s="45">
        <f t="shared" si="20"/>
        <v>5.0589315386629162E-2</v>
      </c>
      <c r="K42" s="45">
        <f t="shared" si="20"/>
        <v>5.0589315386629162E-2</v>
      </c>
      <c r="L42" s="45">
        <f t="shared" si="20"/>
        <v>5.0589315386629162E-2</v>
      </c>
      <c r="M42" s="45">
        <f t="shared" si="20"/>
        <v>5.0589315386629162E-2</v>
      </c>
      <c r="N42" s="45">
        <f t="shared" si="20"/>
        <v>5.0589315386629162E-2</v>
      </c>
      <c r="O42" s="45">
        <f t="shared" si="20"/>
        <v>5.0589315386629162E-2</v>
      </c>
      <c r="P42" s="45">
        <f t="shared" si="20"/>
        <v>5.0589315386629162E-2</v>
      </c>
      <c r="Q42" s="45">
        <f t="shared" si="20"/>
        <v>5.0589315386629162E-2</v>
      </c>
      <c r="R42" s="45">
        <f t="shared" si="20"/>
        <v>5.0589315386629162E-2</v>
      </c>
      <c r="S42" s="45">
        <f t="shared" si="20"/>
        <v>5.0589315386629162E-2</v>
      </c>
      <c r="T42" s="45">
        <f t="shared" ca="1" si="20"/>
        <v>0</v>
      </c>
      <c r="U42" s="45">
        <f t="shared" ca="1" si="20"/>
        <v>0</v>
      </c>
      <c r="V42" s="45">
        <f t="shared" ca="1" si="20"/>
        <v>0</v>
      </c>
      <c r="W42" s="45">
        <f t="shared" ca="1" si="20"/>
        <v>0</v>
      </c>
    </row>
    <row r="43" spans="1:23" s="219" customFormat="1" ht="15" customHeight="1" outlineLevel="2" x14ac:dyDescent="0.2">
      <c r="A43" s="239"/>
      <c r="B43" s="240" t="s">
        <v>60</v>
      </c>
      <c r="C43" s="214"/>
      <c r="D43" s="216" t="s">
        <v>58</v>
      </c>
      <c r="E43" s="241">
        <v>328.64299999999997</v>
      </c>
      <c r="F43" s="241">
        <f>283.3799-0.00531</f>
        <v>283.37459000000001</v>
      </c>
      <c r="G43" s="241">
        <f>315.2858-0.000122-2.192</f>
        <v>313.09367800000001</v>
      </c>
      <c r="H43" s="241">
        <v>315.37451900000002</v>
      </c>
      <c r="I43" s="241">
        <v>315.285933</v>
      </c>
      <c r="J43" s="241">
        <v>315.285933</v>
      </c>
      <c r="K43" s="241">
        <v>315.285933</v>
      </c>
      <c r="L43" s="241">
        <v>315.285933</v>
      </c>
      <c r="M43" s="241">
        <v>315.285933</v>
      </c>
      <c r="N43" s="241">
        <v>315.285933</v>
      </c>
      <c r="O43" s="241">
        <v>315.285933</v>
      </c>
      <c r="P43" s="241">
        <v>315.285933</v>
      </c>
      <c r="Q43" s="241">
        <v>315.285933</v>
      </c>
      <c r="R43" s="241">
        <v>315.285933</v>
      </c>
      <c r="S43" s="241">
        <v>315.285933</v>
      </c>
      <c r="T43" s="218" t="e">
        <f ca="1">T40-T41</f>
        <v>#REF!</v>
      </c>
      <c r="U43" s="218" t="e">
        <f ca="1">U40-U41</f>
        <v>#REF!</v>
      </c>
      <c r="V43" s="218" t="e">
        <f ca="1">V40-V41</f>
        <v>#REF!</v>
      </c>
      <c r="W43" s="218" t="e">
        <f ca="1">W40-W41</f>
        <v>#REF!</v>
      </c>
    </row>
    <row r="44" spans="1:23" s="5" customFormat="1" ht="15" customHeight="1" outlineLevel="2" x14ac:dyDescent="0.2">
      <c r="A44" s="204"/>
      <c r="B44" s="26" t="s">
        <v>61</v>
      </c>
      <c r="C44" s="26"/>
      <c r="D44" s="24" t="s">
        <v>58</v>
      </c>
      <c r="E44" s="27">
        <v>0</v>
      </c>
      <c r="F44" s="27">
        <f>E44</f>
        <v>0</v>
      </c>
      <c r="G44" s="27">
        <f t="shared" ref="G44:W44" si="21">F44</f>
        <v>0</v>
      </c>
      <c r="H44" s="27">
        <f t="shared" si="21"/>
        <v>0</v>
      </c>
      <c r="I44" s="27">
        <f t="shared" si="21"/>
        <v>0</v>
      </c>
      <c r="J44" s="27">
        <f t="shared" si="21"/>
        <v>0</v>
      </c>
      <c r="K44" s="27">
        <f t="shared" si="21"/>
        <v>0</v>
      </c>
      <c r="L44" s="27">
        <f t="shared" si="21"/>
        <v>0</v>
      </c>
      <c r="M44" s="27">
        <f t="shared" si="21"/>
        <v>0</v>
      </c>
      <c r="N44" s="27">
        <f t="shared" si="21"/>
        <v>0</v>
      </c>
      <c r="O44" s="27">
        <f t="shared" si="21"/>
        <v>0</v>
      </c>
      <c r="P44" s="27">
        <f t="shared" si="21"/>
        <v>0</v>
      </c>
      <c r="Q44" s="27">
        <f t="shared" si="21"/>
        <v>0</v>
      </c>
      <c r="R44" s="27">
        <f t="shared" si="21"/>
        <v>0</v>
      </c>
      <c r="S44" s="27">
        <f t="shared" si="21"/>
        <v>0</v>
      </c>
      <c r="T44" s="27">
        <f t="shared" si="21"/>
        <v>0</v>
      </c>
      <c r="U44" s="27">
        <f t="shared" si="21"/>
        <v>0</v>
      </c>
      <c r="V44" s="27">
        <f t="shared" si="21"/>
        <v>0</v>
      </c>
      <c r="W44" s="27">
        <f t="shared" si="21"/>
        <v>0</v>
      </c>
    </row>
    <row r="45" spans="1:23" s="5" customFormat="1" ht="15" customHeight="1" outlineLevel="2" x14ac:dyDescent="0.2">
      <c r="A45" s="204"/>
      <c r="B45" s="26" t="s">
        <v>278</v>
      </c>
      <c r="C45" s="26"/>
      <c r="D45" s="24" t="s">
        <v>58</v>
      </c>
      <c r="E45" s="63">
        <v>2.0874709999999999</v>
      </c>
      <c r="F45" s="63">
        <v>1.922245</v>
      </c>
      <c r="G45" s="63">
        <v>1.9219999999999999</v>
      </c>
      <c r="H45" s="63">
        <v>1.9226999999999999</v>
      </c>
      <c r="I45" s="63">
        <v>1.922255</v>
      </c>
      <c r="J45" s="63">
        <v>1.922255</v>
      </c>
      <c r="K45" s="63">
        <v>1.922255</v>
      </c>
      <c r="L45" s="63">
        <v>1.922255</v>
      </c>
      <c r="M45" s="63">
        <v>1.922255</v>
      </c>
      <c r="N45" s="63">
        <v>1.922255</v>
      </c>
      <c r="O45" s="63">
        <v>1.922255</v>
      </c>
      <c r="P45" s="63">
        <v>1.922255</v>
      </c>
      <c r="Q45" s="63">
        <v>1.922255</v>
      </c>
      <c r="R45" s="63">
        <v>1.922255</v>
      </c>
      <c r="S45" s="63">
        <v>1.922255</v>
      </c>
      <c r="T45" s="27"/>
      <c r="U45" s="27"/>
      <c r="V45" s="27"/>
      <c r="W45" s="27"/>
    </row>
    <row r="46" spans="1:23" s="5" customFormat="1" ht="15" customHeight="1" outlineLevel="2" x14ac:dyDescent="0.2">
      <c r="A46" s="204"/>
      <c r="B46" s="23" t="s">
        <v>280</v>
      </c>
      <c r="C46" s="26"/>
      <c r="D46" s="24" t="s">
        <v>58</v>
      </c>
      <c r="E46" s="27">
        <f>E43-E45</f>
        <v>326.55552899999998</v>
      </c>
      <c r="F46" s="27">
        <f t="shared" ref="F46:S46" si="22">F43-F45</f>
        <v>281.45234500000004</v>
      </c>
      <c r="G46" s="27">
        <f t="shared" si="22"/>
        <v>311.17167799999999</v>
      </c>
      <c r="H46" s="27">
        <f t="shared" si="22"/>
        <v>313.451819</v>
      </c>
      <c r="I46" s="27">
        <f t="shared" si="22"/>
        <v>313.36367799999999</v>
      </c>
      <c r="J46" s="27">
        <f t="shared" si="22"/>
        <v>313.36367799999999</v>
      </c>
      <c r="K46" s="27">
        <f t="shared" si="22"/>
        <v>313.36367799999999</v>
      </c>
      <c r="L46" s="27">
        <f t="shared" si="22"/>
        <v>313.36367799999999</v>
      </c>
      <c r="M46" s="27">
        <f t="shared" si="22"/>
        <v>313.36367799999999</v>
      </c>
      <c r="N46" s="27">
        <f t="shared" si="22"/>
        <v>313.36367799999999</v>
      </c>
      <c r="O46" s="27">
        <f t="shared" si="22"/>
        <v>313.36367799999999</v>
      </c>
      <c r="P46" s="27">
        <f t="shared" si="22"/>
        <v>313.36367799999999</v>
      </c>
      <c r="Q46" s="27">
        <f t="shared" si="22"/>
        <v>313.36367799999999</v>
      </c>
      <c r="R46" s="27">
        <f t="shared" si="22"/>
        <v>313.36367799999999</v>
      </c>
      <c r="S46" s="27">
        <f t="shared" si="22"/>
        <v>313.36367799999999</v>
      </c>
      <c r="T46" s="27"/>
      <c r="U46" s="27"/>
      <c r="V46" s="27"/>
      <c r="W46" s="27"/>
    </row>
    <row r="47" spans="1:23" s="5" customFormat="1" ht="15" customHeight="1" outlineLevel="2" x14ac:dyDescent="0.2">
      <c r="A47" s="204"/>
      <c r="B47" s="26" t="s">
        <v>281</v>
      </c>
      <c r="C47" s="26"/>
      <c r="D47" s="24" t="s">
        <v>58</v>
      </c>
      <c r="E47" s="63">
        <v>22.094899999999999</v>
      </c>
      <c r="F47" s="63">
        <v>20.349</v>
      </c>
      <c r="G47" s="63">
        <f>22.541-2.192</f>
        <v>20.349</v>
      </c>
      <c r="H47" s="63">
        <f>22.5405+0.09</f>
        <v>22.630500000000001</v>
      </c>
      <c r="I47" s="63">
        <v>22.540500000000002</v>
      </c>
      <c r="J47" s="63">
        <v>22.540500000000002</v>
      </c>
      <c r="K47" s="63">
        <v>22.540500000000002</v>
      </c>
      <c r="L47" s="63">
        <v>22.540500000000002</v>
      </c>
      <c r="M47" s="63">
        <v>22.540500000000002</v>
      </c>
      <c r="N47" s="63">
        <v>22.540500000000002</v>
      </c>
      <c r="O47" s="63">
        <v>22.540500000000002</v>
      </c>
      <c r="P47" s="63">
        <v>22.540500000000002</v>
      </c>
      <c r="Q47" s="63">
        <v>22.540500000000002</v>
      </c>
      <c r="R47" s="63">
        <v>22.540500000000002</v>
      </c>
      <c r="S47" s="63">
        <v>22.540500000000002</v>
      </c>
      <c r="T47" s="27"/>
      <c r="U47" s="27"/>
      <c r="V47" s="27"/>
      <c r="W47" s="27"/>
    </row>
    <row r="48" spans="1:23" s="208" customFormat="1" ht="29.25" customHeight="1" outlineLevel="2" x14ac:dyDescent="0.2">
      <c r="A48" s="210"/>
      <c r="B48" s="23" t="s">
        <v>62</v>
      </c>
      <c r="C48" s="23"/>
      <c r="D48" s="74" t="s">
        <v>58</v>
      </c>
      <c r="E48" s="207">
        <f>E43-E45-E47</f>
        <v>304.46062899999998</v>
      </c>
      <c r="F48" s="207">
        <f t="shared" ref="F48:W48" si="23">F43-F45-F47</f>
        <v>261.10334500000005</v>
      </c>
      <c r="G48" s="207">
        <f t="shared" si="23"/>
        <v>290.822678</v>
      </c>
      <c r="H48" s="207">
        <f t="shared" si="23"/>
        <v>290.82131900000002</v>
      </c>
      <c r="I48" s="207">
        <f t="shared" si="23"/>
        <v>290.82317799999998</v>
      </c>
      <c r="J48" s="207">
        <f t="shared" si="23"/>
        <v>290.82317799999998</v>
      </c>
      <c r="K48" s="207">
        <f t="shared" si="23"/>
        <v>290.82317799999998</v>
      </c>
      <c r="L48" s="207">
        <f t="shared" si="23"/>
        <v>290.82317799999998</v>
      </c>
      <c r="M48" s="207">
        <f t="shared" si="23"/>
        <v>290.82317799999998</v>
      </c>
      <c r="N48" s="207">
        <f t="shared" si="23"/>
        <v>290.82317799999998</v>
      </c>
      <c r="O48" s="207">
        <f t="shared" si="23"/>
        <v>290.82317799999998</v>
      </c>
      <c r="P48" s="207">
        <f t="shared" si="23"/>
        <v>290.82317799999998</v>
      </c>
      <c r="Q48" s="207">
        <f t="shared" si="23"/>
        <v>290.82317799999998</v>
      </c>
      <c r="R48" s="207">
        <f t="shared" si="23"/>
        <v>290.82317799999998</v>
      </c>
      <c r="S48" s="207">
        <f t="shared" si="23"/>
        <v>290.82317799999998</v>
      </c>
      <c r="T48" s="207" t="e">
        <f t="shared" ca="1" si="23"/>
        <v>#REF!</v>
      </c>
      <c r="U48" s="207" t="e">
        <f t="shared" ca="1" si="23"/>
        <v>#REF!</v>
      </c>
      <c r="V48" s="207" t="e">
        <f t="shared" ca="1" si="23"/>
        <v>#REF!</v>
      </c>
      <c r="W48" s="207" t="e">
        <f t="shared" ca="1" si="23"/>
        <v>#REF!</v>
      </c>
    </row>
    <row r="49" spans="1:23" s="5" customFormat="1" ht="15" customHeight="1" outlineLevel="2" x14ac:dyDescent="0.2">
      <c r="A49" s="204"/>
      <c r="B49" s="26" t="s">
        <v>63</v>
      </c>
      <c r="C49" s="62"/>
      <c r="D49" s="24" t="s">
        <v>58</v>
      </c>
      <c r="E49" s="27">
        <f t="shared" ref="E49:S49" si="24">E48</f>
        <v>304.46062899999998</v>
      </c>
      <c r="F49" s="27">
        <f t="shared" si="24"/>
        <v>261.10334500000005</v>
      </c>
      <c r="G49" s="27">
        <f t="shared" si="24"/>
        <v>290.822678</v>
      </c>
      <c r="H49" s="27">
        <f t="shared" si="24"/>
        <v>290.82131900000002</v>
      </c>
      <c r="I49" s="27">
        <f t="shared" si="24"/>
        <v>290.82317799999998</v>
      </c>
      <c r="J49" s="27">
        <f t="shared" si="24"/>
        <v>290.82317799999998</v>
      </c>
      <c r="K49" s="27">
        <f t="shared" si="24"/>
        <v>290.82317799999998</v>
      </c>
      <c r="L49" s="27">
        <f t="shared" si="24"/>
        <v>290.82317799999998</v>
      </c>
      <c r="M49" s="27">
        <f t="shared" si="24"/>
        <v>290.82317799999998</v>
      </c>
      <c r="N49" s="27">
        <f t="shared" si="24"/>
        <v>290.82317799999998</v>
      </c>
      <c r="O49" s="27">
        <f t="shared" si="24"/>
        <v>290.82317799999998</v>
      </c>
      <c r="P49" s="27">
        <f t="shared" si="24"/>
        <v>290.82317799999998</v>
      </c>
      <c r="Q49" s="27">
        <f t="shared" si="24"/>
        <v>290.82317799999998</v>
      </c>
      <c r="R49" s="27">
        <f t="shared" si="24"/>
        <v>290.82317799999998</v>
      </c>
      <c r="S49" s="27">
        <f t="shared" si="24"/>
        <v>290.82317799999998</v>
      </c>
      <c r="T49" s="63" t="e">
        <f>#REF!+#REF!+#REF!</f>
        <v>#REF!</v>
      </c>
      <c r="U49" s="63" t="e">
        <f>#REF!+#REF!+#REF!</f>
        <v>#REF!</v>
      </c>
      <c r="V49" s="63" t="e">
        <f>#REF!+#REF!+#REF!</f>
        <v>#REF!</v>
      </c>
      <c r="W49" s="63" t="e">
        <f>#REF!+#REF!+#REF!</f>
        <v>#REF!</v>
      </c>
    </row>
    <row r="50" spans="1:23" s="5" customFormat="1" ht="15" customHeight="1" outlineLevel="2" x14ac:dyDescent="0.2">
      <c r="A50" s="204"/>
      <c r="B50" s="23" t="s">
        <v>287</v>
      </c>
      <c r="C50" s="220"/>
      <c r="D50" s="74" t="s">
        <v>58</v>
      </c>
      <c r="E50" s="207">
        <f>E51+E52</f>
        <v>19.945329000000001</v>
      </c>
      <c r="F50" s="207">
        <f t="shared" ref="F50:S50" si="25">F51+F52</f>
        <v>14.723965</v>
      </c>
      <c r="G50" s="207">
        <f t="shared" si="25"/>
        <v>28.627651</v>
      </c>
      <c r="H50" s="207">
        <f t="shared" si="25"/>
        <v>28.627651</v>
      </c>
      <c r="I50" s="207">
        <f t="shared" si="25"/>
        <v>28.627651</v>
      </c>
      <c r="J50" s="207">
        <f t="shared" si="25"/>
        <v>28.627651</v>
      </c>
      <c r="K50" s="207">
        <f t="shared" si="25"/>
        <v>28.627651</v>
      </c>
      <c r="L50" s="207">
        <f t="shared" si="25"/>
        <v>28.627651</v>
      </c>
      <c r="M50" s="207">
        <f t="shared" si="25"/>
        <v>28.627651</v>
      </c>
      <c r="N50" s="207">
        <f t="shared" si="25"/>
        <v>28.627651</v>
      </c>
      <c r="O50" s="207">
        <f t="shared" si="25"/>
        <v>28.627651</v>
      </c>
      <c r="P50" s="207">
        <f t="shared" si="25"/>
        <v>28.627651</v>
      </c>
      <c r="Q50" s="207">
        <f t="shared" si="25"/>
        <v>28.627651</v>
      </c>
      <c r="R50" s="207">
        <f t="shared" si="25"/>
        <v>28.627651</v>
      </c>
      <c r="S50" s="207">
        <f t="shared" si="25"/>
        <v>28.627651</v>
      </c>
      <c r="T50" s="63"/>
      <c r="U50" s="63"/>
      <c r="V50" s="63"/>
      <c r="W50" s="63"/>
    </row>
    <row r="51" spans="1:23" s="5" customFormat="1" ht="24" outlineLevel="2" x14ac:dyDescent="0.2">
      <c r="A51" s="204"/>
      <c r="B51" s="228" t="s">
        <v>284</v>
      </c>
      <c r="C51" s="221"/>
      <c r="D51" s="222" t="s">
        <v>58</v>
      </c>
      <c r="E51" s="223">
        <v>13.5641</v>
      </c>
      <c r="F51" s="223">
        <v>14.60622</v>
      </c>
      <c r="G51" s="223">
        <v>13.703906</v>
      </c>
      <c r="H51" s="223">
        <v>13.703906</v>
      </c>
      <c r="I51" s="223">
        <v>13.703906</v>
      </c>
      <c r="J51" s="223">
        <v>13.703906</v>
      </c>
      <c r="K51" s="223">
        <v>13.703906</v>
      </c>
      <c r="L51" s="223">
        <v>13.703906</v>
      </c>
      <c r="M51" s="223">
        <v>13.703906</v>
      </c>
      <c r="N51" s="223">
        <v>13.703906</v>
      </c>
      <c r="O51" s="223">
        <v>13.703906</v>
      </c>
      <c r="P51" s="223">
        <v>13.703906</v>
      </c>
      <c r="Q51" s="223">
        <v>13.703906</v>
      </c>
      <c r="R51" s="223">
        <v>13.703906</v>
      </c>
      <c r="S51" s="223">
        <v>13.703906</v>
      </c>
      <c r="T51" s="27" t="e">
        <f>#REF!+#REF!</f>
        <v>#REF!</v>
      </c>
      <c r="U51" s="27" t="e">
        <f>#REF!+#REF!</f>
        <v>#REF!</v>
      </c>
      <c r="V51" s="27" t="e">
        <f>#REF!+#REF!</f>
        <v>#REF!</v>
      </c>
      <c r="W51" s="27" t="e">
        <f>#REF!+#REF!</f>
        <v>#REF!</v>
      </c>
    </row>
    <row r="52" spans="1:23" s="5" customFormat="1" ht="24" outlineLevel="2" x14ac:dyDescent="0.2">
      <c r="A52" s="204"/>
      <c r="B52" s="228" t="s">
        <v>285</v>
      </c>
      <c r="C52" s="221"/>
      <c r="D52" s="222" t="s">
        <v>58</v>
      </c>
      <c r="E52" s="223">
        <f>5.8048+0.576429</f>
        <v>6.3812290000000003</v>
      </c>
      <c r="F52" s="223">
        <v>0.117745</v>
      </c>
      <c r="G52" s="223">
        <f>14.806+0.117745</f>
        <v>14.923744999999998</v>
      </c>
      <c r="H52" s="223">
        <f t="shared" ref="H52:S52" si="26">14.806+0.117745</f>
        <v>14.923744999999998</v>
      </c>
      <c r="I52" s="223">
        <f t="shared" si="26"/>
        <v>14.923744999999998</v>
      </c>
      <c r="J52" s="223">
        <f t="shared" si="26"/>
        <v>14.923744999999998</v>
      </c>
      <c r="K52" s="223">
        <f t="shared" si="26"/>
        <v>14.923744999999998</v>
      </c>
      <c r="L52" s="223">
        <f t="shared" si="26"/>
        <v>14.923744999999998</v>
      </c>
      <c r="M52" s="223">
        <f t="shared" si="26"/>
        <v>14.923744999999998</v>
      </c>
      <c r="N52" s="223">
        <f t="shared" si="26"/>
        <v>14.923744999999998</v>
      </c>
      <c r="O52" s="223">
        <f t="shared" si="26"/>
        <v>14.923744999999998</v>
      </c>
      <c r="P52" s="223">
        <f t="shared" si="26"/>
        <v>14.923744999999998</v>
      </c>
      <c r="Q52" s="223">
        <f t="shared" si="26"/>
        <v>14.923744999999998</v>
      </c>
      <c r="R52" s="223">
        <f t="shared" si="26"/>
        <v>14.923744999999998</v>
      </c>
      <c r="S52" s="223">
        <f t="shared" si="26"/>
        <v>14.923744999999998</v>
      </c>
      <c r="T52" s="27"/>
      <c r="U52" s="27"/>
      <c r="V52" s="27"/>
      <c r="W52" s="27"/>
    </row>
    <row r="53" spans="1:23" s="5" customFormat="1" ht="24" outlineLevel="2" x14ac:dyDescent="0.2">
      <c r="A53" s="204"/>
      <c r="B53" s="23" t="s">
        <v>288</v>
      </c>
      <c r="C53" s="220"/>
      <c r="D53" s="74" t="s">
        <v>58</v>
      </c>
      <c r="E53" s="207">
        <f>E51+E52</f>
        <v>19.945329000000001</v>
      </c>
      <c r="F53" s="207">
        <f t="shared" ref="F53:G53" si="27">F51+F52</f>
        <v>14.723965</v>
      </c>
      <c r="G53" s="207">
        <f t="shared" si="27"/>
        <v>28.627651</v>
      </c>
      <c r="H53" s="207">
        <f>H54</f>
        <v>262.19502699999993</v>
      </c>
      <c r="I53" s="207">
        <f t="shared" ref="I53:S53" si="28">I54</f>
        <v>262.19502699999993</v>
      </c>
      <c r="J53" s="207">
        <f t="shared" si="28"/>
        <v>262.19502699999993</v>
      </c>
      <c r="K53" s="207">
        <f t="shared" si="28"/>
        <v>262.19502699999993</v>
      </c>
      <c r="L53" s="207">
        <f t="shared" si="28"/>
        <v>262.19502699999993</v>
      </c>
      <c r="M53" s="207">
        <f t="shared" si="28"/>
        <v>262.19502699999993</v>
      </c>
      <c r="N53" s="207">
        <f t="shared" si="28"/>
        <v>262.19502699999993</v>
      </c>
      <c r="O53" s="207">
        <f t="shared" si="28"/>
        <v>262.19502699999993</v>
      </c>
      <c r="P53" s="207">
        <f t="shared" si="28"/>
        <v>262.19502699999993</v>
      </c>
      <c r="Q53" s="207">
        <f t="shared" si="28"/>
        <v>262.19502699999993</v>
      </c>
      <c r="R53" s="207">
        <f t="shared" si="28"/>
        <v>262.19502699999993</v>
      </c>
      <c r="S53" s="207">
        <f t="shared" si="28"/>
        <v>262.19502699999993</v>
      </c>
      <c r="T53" s="27"/>
      <c r="U53" s="27"/>
      <c r="V53" s="27"/>
      <c r="W53" s="27"/>
    </row>
    <row r="54" spans="1:23" s="5" customFormat="1" ht="27.75" customHeight="1" outlineLevel="2" x14ac:dyDescent="0.2">
      <c r="A54" s="204"/>
      <c r="B54" s="228" t="s">
        <v>286</v>
      </c>
      <c r="C54" s="221"/>
      <c r="D54" s="222" t="s">
        <v>58</v>
      </c>
      <c r="E54" s="223">
        <v>284.51529999999997</v>
      </c>
      <c r="F54" s="223">
        <v>246.37938</v>
      </c>
      <c r="G54" s="223">
        <v>262.19502699999993</v>
      </c>
      <c r="H54" s="223">
        <v>262.19502699999993</v>
      </c>
      <c r="I54" s="223">
        <v>262.19502699999993</v>
      </c>
      <c r="J54" s="223">
        <v>262.19502699999993</v>
      </c>
      <c r="K54" s="223">
        <v>262.19502699999993</v>
      </c>
      <c r="L54" s="223">
        <v>262.19502699999993</v>
      </c>
      <c r="M54" s="223">
        <v>262.19502699999993</v>
      </c>
      <c r="N54" s="223">
        <v>262.19502699999993</v>
      </c>
      <c r="O54" s="223">
        <v>262.19502699999993</v>
      </c>
      <c r="P54" s="223">
        <v>262.19502699999993</v>
      </c>
      <c r="Q54" s="223">
        <v>262.19502699999993</v>
      </c>
      <c r="R54" s="223">
        <v>262.19502699999993</v>
      </c>
      <c r="S54" s="223">
        <v>262.19502699999993</v>
      </c>
      <c r="T54" s="66">
        <v>262.19502699999993</v>
      </c>
      <c r="U54" s="66">
        <v>262.19502699999993</v>
      </c>
      <c r="V54" s="66">
        <v>262.19502699999993</v>
      </c>
      <c r="W54" s="66">
        <v>262.19502699999993</v>
      </c>
    </row>
    <row r="55" spans="1:23" s="5" customFormat="1" ht="31.5" customHeight="1" outlineLevel="2" x14ac:dyDescent="0.2">
      <c r="A55" s="204"/>
      <c r="B55" s="224" t="s">
        <v>282</v>
      </c>
      <c r="C55" s="225"/>
      <c r="D55" s="226" t="s">
        <v>58</v>
      </c>
      <c r="E55" s="227">
        <f t="shared" ref="E55:W55" si="29">E51+E54</f>
        <v>298.07939999999996</v>
      </c>
      <c r="F55" s="227">
        <f t="shared" si="29"/>
        <v>260.98559999999998</v>
      </c>
      <c r="G55" s="227">
        <f t="shared" si="29"/>
        <v>275.89893299999994</v>
      </c>
      <c r="H55" s="227">
        <f t="shared" si="29"/>
        <v>275.89893299999994</v>
      </c>
      <c r="I55" s="227">
        <f t="shared" si="29"/>
        <v>275.89893299999994</v>
      </c>
      <c r="J55" s="227">
        <f t="shared" si="29"/>
        <v>275.89893299999994</v>
      </c>
      <c r="K55" s="227">
        <f t="shared" si="29"/>
        <v>275.89893299999994</v>
      </c>
      <c r="L55" s="227">
        <f t="shared" si="29"/>
        <v>275.89893299999994</v>
      </c>
      <c r="M55" s="227">
        <f t="shared" si="29"/>
        <v>275.89893299999994</v>
      </c>
      <c r="N55" s="227">
        <f t="shared" si="29"/>
        <v>275.89893299999994</v>
      </c>
      <c r="O55" s="227">
        <f t="shared" si="29"/>
        <v>275.89893299999994</v>
      </c>
      <c r="P55" s="227">
        <f t="shared" si="29"/>
        <v>275.89893299999994</v>
      </c>
      <c r="Q55" s="227">
        <f t="shared" si="29"/>
        <v>275.89893299999994</v>
      </c>
      <c r="R55" s="227">
        <f t="shared" si="29"/>
        <v>275.89893299999994</v>
      </c>
      <c r="S55" s="227">
        <f t="shared" si="29"/>
        <v>275.89893299999994</v>
      </c>
      <c r="T55" s="66" t="e">
        <f t="shared" si="29"/>
        <v>#REF!</v>
      </c>
      <c r="U55" s="66" t="e">
        <f t="shared" si="29"/>
        <v>#REF!</v>
      </c>
      <c r="V55" s="66" t="e">
        <f t="shared" si="29"/>
        <v>#REF!</v>
      </c>
      <c r="W55" s="66" t="e">
        <f t="shared" si="29"/>
        <v>#REF!</v>
      </c>
    </row>
    <row r="56" spans="1:23" s="5" customFormat="1" ht="31.5" customHeight="1" outlineLevel="2" x14ac:dyDescent="0.2">
      <c r="A56" s="204"/>
      <c r="B56" s="224" t="s">
        <v>283</v>
      </c>
      <c r="C56" s="225"/>
      <c r="D56" s="226" t="s">
        <v>58</v>
      </c>
      <c r="E56" s="227">
        <f t="shared" ref="E56:S56" si="30">E52</f>
        <v>6.3812290000000003</v>
      </c>
      <c r="F56" s="227">
        <f t="shared" si="30"/>
        <v>0.117745</v>
      </c>
      <c r="G56" s="227">
        <f t="shared" si="30"/>
        <v>14.923744999999998</v>
      </c>
      <c r="H56" s="227">
        <f t="shared" si="30"/>
        <v>14.923744999999998</v>
      </c>
      <c r="I56" s="227">
        <f t="shared" si="30"/>
        <v>14.923744999999998</v>
      </c>
      <c r="J56" s="227">
        <f t="shared" si="30"/>
        <v>14.923744999999998</v>
      </c>
      <c r="K56" s="227">
        <f t="shared" si="30"/>
        <v>14.923744999999998</v>
      </c>
      <c r="L56" s="227">
        <f t="shared" si="30"/>
        <v>14.923744999999998</v>
      </c>
      <c r="M56" s="227">
        <f t="shared" si="30"/>
        <v>14.923744999999998</v>
      </c>
      <c r="N56" s="227">
        <f t="shared" si="30"/>
        <v>14.923744999999998</v>
      </c>
      <c r="O56" s="227">
        <f t="shared" si="30"/>
        <v>14.923744999999998</v>
      </c>
      <c r="P56" s="227">
        <f t="shared" si="30"/>
        <v>14.923744999999998</v>
      </c>
      <c r="Q56" s="227">
        <f t="shared" si="30"/>
        <v>14.923744999999998</v>
      </c>
      <c r="R56" s="227">
        <f t="shared" si="30"/>
        <v>14.923744999999998</v>
      </c>
      <c r="S56" s="227">
        <f t="shared" si="30"/>
        <v>14.923744999999998</v>
      </c>
      <c r="T56" s="66"/>
      <c r="U56" s="66"/>
      <c r="V56" s="66"/>
      <c r="W56" s="66"/>
    </row>
    <row r="57" spans="1:23" s="5" customFormat="1" ht="16.5" customHeight="1" outlineLevel="2" x14ac:dyDescent="0.2">
      <c r="A57" s="204"/>
      <c r="B57" s="23"/>
      <c r="C57" s="26"/>
      <c r="D57" s="24"/>
      <c r="E57" s="68">
        <f t="shared" ref="E57:S57" si="31">E48-E51-E52-E54</f>
        <v>0</v>
      </c>
      <c r="F57" s="68">
        <f t="shared" si="31"/>
        <v>0</v>
      </c>
      <c r="G57" s="68">
        <f t="shared" si="31"/>
        <v>0</v>
      </c>
      <c r="H57" s="68">
        <f t="shared" si="31"/>
        <v>-1.3589999999226166E-3</v>
      </c>
      <c r="I57" s="68">
        <f t="shared" si="31"/>
        <v>5.0000000004501999E-4</v>
      </c>
      <c r="J57" s="68">
        <f t="shared" si="31"/>
        <v>5.0000000004501999E-4</v>
      </c>
      <c r="K57" s="68">
        <f t="shared" si="31"/>
        <v>5.0000000004501999E-4</v>
      </c>
      <c r="L57" s="68">
        <f t="shared" si="31"/>
        <v>5.0000000004501999E-4</v>
      </c>
      <c r="M57" s="68">
        <f t="shared" si="31"/>
        <v>5.0000000004501999E-4</v>
      </c>
      <c r="N57" s="68">
        <f t="shared" si="31"/>
        <v>5.0000000004501999E-4</v>
      </c>
      <c r="O57" s="68">
        <f t="shared" si="31"/>
        <v>5.0000000004501999E-4</v>
      </c>
      <c r="P57" s="68">
        <f t="shared" si="31"/>
        <v>5.0000000004501999E-4</v>
      </c>
      <c r="Q57" s="68">
        <f t="shared" si="31"/>
        <v>5.0000000004501999E-4</v>
      </c>
      <c r="R57" s="68">
        <f t="shared" si="31"/>
        <v>5.0000000004501999E-4</v>
      </c>
      <c r="S57" s="68">
        <f t="shared" si="31"/>
        <v>5.0000000004501999E-4</v>
      </c>
      <c r="T57" s="68" t="e">
        <f ca="1">T48-T51-#REF!-T54</f>
        <v>#REF!</v>
      </c>
      <c r="U57" s="68" t="e">
        <f ca="1">U48-U51-#REF!-U54</f>
        <v>#REF!</v>
      </c>
      <c r="V57" s="68" t="e">
        <f ca="1">V48-V51-#REF!-V54</f>
        <v>#REF!</v>
      </c>
      <c r="W57" s="68" t="e">
        <f ca="1">W48-W51-#REF!-W54</f>
        <v>#REF!</v>
      </c>
    </row>
    <row r="58" spans="1:23" s="73" customFormat="1" ht="15" customHeight="1" outlineLevel="1" x14ac:dyDescent="0.2">
      <c r="A58" s="204"/>
      <c r="B58" s="49" t="s">
        <v>64</v>
      </c>
      <c r="C58" s="49"/>
      <c r="D58" s="55"/>
      <c r="E58" s="70"/>
      <c r="F58" s="70"/>
      <c r="G58" s="70"/>
      <c r="H58" s="70"/>
      <c r="I58" s="71"/>
      <c r="J58" s="72"/>
      <c r="K58" s="72"/>
      <c r="L58" s="72"/>
      <c r="M58" s="71"/>
      <c r="N58" s="72"/>
      <c r="O58" s="72"/>
      <c r="P58" s="72"/>
      <c r="Q58" s="72"/>
      <c r="R58" s="71"/>
      <c r="S58" s="71"/>
      <c r="T58" s="71"/>
      <c r="U58" s="71"/>
      <c r="V58" s="71"/>
      <c r="W58" s="71"/>
    </row>
    <row r="59" spans="1:23" s="5" customFormat="1" ht="25.5" customHeight="1" outlineLevel="2" x14ac:dyDescent="0.2">
      <c r="A59" s="204"/>
      <c r="B59" s="23" t="s">
        <v>277</v>
      </c>
      <c r="C59" s="23"/>
      <c r="D59" s="32" t="s">
        <v>65</v>
      </c>
      <c r="E59" s="27">
        <f t="shared" ref="E59:S59" si="32">IFERROR(E62/E27*1000,0)</f>
        <v>251.61320647509027</v>
      </c>
      <c r="F59" s="27">
        <f t="shared" si="32"/>
        <v>251.59952501708682</v>
      </c>
      <c r="G59" s="27">
        <f t="shared" si="32"/>
        <v>251.60124915313327</v>
      </c>
      <c r="H59" s="27">
        <f t="shared" si="32"/>
        <v>251.83745817083681</v>
      </c>
      <c r="I59" s="27">
        <f t="shared" si="32"/>
        <v>252.00000000000006</v>
      </c>
      <c r="J59" s="27">
        <f t="shared" si="32"/>
        <v>252.00000000000006</v>
      </c>
      <c r="K59" s="27">
        <f t="shared" si="32"/>
        <v>252.00000000000006</v>
      </c>
      <c r="L59" s="27">
        <f t="shared" si="32"/>
        <v>252.00000000000006</v>
      </c>
      <c r="M59" s="27">
        <f t="shared" si="32"/>
        <v>252.00000000000006</v>
      </c>
      <c r="N59" s="27">
        <f t="shared" si="32"/>
        <v>252.00000000000006</v>
      </c>
      <c r="O59" s="27">
        <f t="shared" si="32"/>
        <v>252.00000000000006</v>
      </c>
      <c r="P59" s="27">
        <f t="shared" si="32"/>
        <v>252.00000000000006</v>
      </c>
      <c r="Q59" s="27">
        <f t="shared" si="32"/>
        <v>252.00000000000006</v>
      </c>
      <c r="R59" s="27">
        <f t="shared" si="32"/>
        <v>252.00000000000006</v>
      </c>
      <c r="S59" s="27">
        <f t="shared" si="32"/>
        <v>252.00000000000006</v>
      </c>
      <c r="T59" s="27">
        <f>IFERROR(T62/T27,0)</f>
        <v>0</v>
      </c>
      <c r="U59" s="27">
        <f>IFERROR(U62/U27,0)</f>
        <v>0</v>
      </c>
      <c r="V59" s="27">
        <f>IFERROR(V62/V27,0)</f>
        <v>0</v>
      </c>
      <c r="W59" s="27">
        <f>IFERROR(W62/W27,0)</f>
        <v>0</v>
      </c>
    </row>
    <row r="60" spans="1:23" s="5" customFormat="1" ht="15" customHeight="1" outlineLevel="2" x14ac:dyDescent="0.2">
      <c r="A60" s="209"/>
      <c r="B60" s="23" t="s">
        <v>66</v>
      </c>
      <c r="C60" s="23"/>
      <c r="D60" s="74" t="s">
        <v>67</v>
      </c>
      <c r="E60" s="66">
        <f t="shared" ref="E60:W60" si="33">E63/E43*1000</f>
        <v>109.03616386169797</v>
      </c>
      <c r="F60" s="66">
        <f t="shared" si="33"/>
        <v>111.10532259085051</v>
      </c>
      <c r="G60" s="66">
        <f t="shared" si="33"/>
        <v>111.87929037008533</v>
      </c>
      <c r="H60" s="66">
        <f t="shared" si="33"/>
        <v>111.20868286410388</v>
      </c>
      <c r="I60" s="66">
        <f t="shared" si="33"/>
        <v>109.49999999999999</v>
      </c>
      <c r="J60" s="66">
        <f t="shared" si="33"/>
        <v>109.49999999999999</v>
      </c>
      <c r="K60" s="66">
        <f t="shared" si="33"/>
        <v>109.49999999999999</v>
      </c>
      <c r="L60" s="66">
        <f t="shared" si="33"/>
        <v>109.49999999999999</v>
      </c>
      <c r="M60" s="66">
        <f t="shared" si="33"/>
        <v>109.49999999999999</v>
      </c>
      <c r="N60" s="66">
        <f t="shared" si="33"/>
        <v>109.49999999999999</v>
      </c>
      <c r="O60" s="66">
        <f t="shared" si="33"/>
        <v>109.49999999999999</v>
      </c>
      <c r="P60" s="66">
        <f t="shared" si="33"/>
        <v>109.49999999999999</v>
      </c>
      <c r="Q60" s="66">
        <f t="shared" si="33"/>
        <v>109.49999999999999</v>
      </c>
      <c r="R60" s="66">
        <f t="shared" si="33"/>
        <v>109.49999999999999</v>
      </c>
      <c r="S60" s="66">
        <f t="shared" si="33"/>
        <v>109.49999999999999</v>
      </c>
      <c r="T60" s="66" t="e">
        <f t="shared" ca="1" si="33"/>
        <v>#REF!</v>
      </c>
      <c r="U60" s="66" t="e">
        <f t="shared" ca="1" si="33"/>
        <v>#REF!</v>
      </c>
      <c r="V60" s="66" t="e">
        <f t="shared" ca="1" si="33"/>
        <v>#REF!</v>
      </c>
      <c r="W60" s="66" t="e">
        <f t="shared" ca="1" si="33"/>
        <v>#REF!</v>
      </c>
    </row>
    <row r="61" spans="1:23" s="5" customFormat="1" ht="15" customHeight="1" outlineLevel="2" x14ac:dyDescent="0.2">
      <c r="A61" s="209"/>
      <c r="B61" s="23" t="s">
        <v>69</v>
      </c>
      <c r="C61" s="23"/>
      <c r="D61" s="24" t="s">
        <v>68</v>
      </c>
      <c r="E61" s="27">
        <f t="shared" ref="E61:W61" si="34">E62+E63</f>
        <v>1457.4188239999999</v>
      </c>
      <c r="F61" s="27">
        <f t="shared" si="34"/>
        <v>841.62747360503147</v>
      </c>
      <c r="G61" s="27">
        <f t="shared" si="34"/>
        <v>543.65813512399995</v>
      </c>
      <c r="H61" s="27">
        <f t="shared" si="34"/>
        <v>548.44455437289025</v>
      </c>
      <c r="I61" s="27">
        <f t="shared" si="34"/>
        <v>360.00902566350004</v>
      </c>
      <c r="J61" s="27">
        <f t="shared" si="34"/>
        <v>360.00902566350004</v>
      </c>
      <c r="K61" s="27">
        <f t="shared" si="34"/>
        <v>360.00902566350004</v>
      </c>
      <c r="L61" s="27">
        <f t="shared" si="34"/>
        <v>360.00902566350004</v>
      </c>
      <c r="M61" s="27">
        <f t="shared" si="34"/>
        <v>360.00902566350004</v>
      </c>
      <c r="N61" s="27">
        <f t="shared" si="34"/>
        <v>360.00902566350004</v>
      </c>
      <c r="O61" s="27">
        <f t="shared" si="34"/>
        <v>360.00902566350004</v>
      </c>
      <c r="P61" s="27">
        <f t="shared" si="34"/>
        <v>360.00902566350004</v>
      </c>
      <c r="Q61" s="27">
        <f t="shared" si="34"/>
        <v>360.00902566350004</v>
      </c>
      <c r="R61" s="27">
        <f t="shared" si="34"/>
        <v>360.00902566350004</v>
      </c>
      <c r="S61" s="27">
        <f t="shared" si="34"/>
        <v>360.00902566350004</v>
      </c>
      <c r="T61" s="27" t="e">
        <f t="shared" si="34"/>
        <v>#REF!</v>
      </c>
      <c r="U61" s="27" t="e">
        <f t="shared" si="34"/>
        <v>#REF!</v>
      </c>
      <c r="V61" s="27" t="e">
        <f t="shared" si="34"/>
        <v>#REF!</v>
      </c>
      <c r="W61" s="27" t="e">
        <f t="shared" si="34"/>
        <v>#REF!</v>
      </c>
    </row>
    <row r="62" spans="1:23" s="219" customFormat="1" ht="15" customHeight="1" outlineLevel="2" x14ac:dyDescent="0.2">
      <c r="A62" s="213"/>
      <c r="B62" s="214" t="s">
        <v>70</v>
      </c>
      <c r="C62" s="215"/>
      <c r="D62" s="216" t="s">
        <v>68</v>
      </c>
      <c r="E62" s="217">
        <v>1421.584852</v>
      </c>
      <c r="F62" s="217">
        <v>810.14304836903148</v>
      </c>
      <c r="G62" s="217">
        <v>508.62943660999997</v>
      </c>
      <c r="H62" s="217">
        <f>528.072169506-1.7-13</f>
        <v>513.37216950599998</v>
      </c>
      <c r="I62" s="217">
        <v>325.48521600000004</v>
      </c>
      <c r="J62" s="217">
        <v>325.48521600000004</v>
      </c>
      <c r="K62" s="217">
        <v>325.48521600000004</v>
      </c>
      <c r="L62" s="217">
        <v>325.48521600000004</v>
      </c>
      <c r="M62" s="217">
        <v>325.48521600000004</v>
      </c>
      <c r="N62" s="217">
        <v>325.48521600000004</v>
      </c>
      <c r="O62" s="217">
        <v>325.48521600000004</v>
      </c>
      <c r="P62" s="217">
        <v>325.48521600000004</v>
      </c>
      <c r="Q62" s="217">
        <v>325.48521600000004</v>
      </c>
      <c r="R62" s="217">
        <v>325.48521600000004</v>
      </c>
      <c r="S62" s="217">
        <v>325.48521600000004</v>
      </c>
      <c r="T62" s="218" t="e">
        <f>SUM(#REF!)</f>
        <v>#REF!</v>
      </c>
      <c r="U62" s="218" t="e">
        <f>SUM(#REF!)</f>
        <v>#REF!</v>
      </c>
      <c r="V62" s="218" t="e">
        <f>SUM(#REF!)</f>
        <v>#REF!</v>
      </c>
      <c r="W62" s="218" t="e">
        <f>SUM(#REF!)</f>
        <v>#REF!</v>
      </c>
    </row>
    <row r="63" spans="1:23" s="219" customFormat="1" ht="15" customHeight="1" outlineLevel="2" x14ac:dyDescent="0.2">
      <c r="A63" s="213"/>
      <c r="B63" s="214" t="s">
        <v>76</v>
      </c>
      <c r="C63" s="215"/>
      <c r="D63" s="216" t="s">
        <v>68</v>
      </c>
      <c r="E63" s="217">
        <v>35.833972000000003</v>
      </c>
      <c r="F63" s="217">
        <v>31.484425236</v>
      </c>
      <c r="G63" s="217">
        <v>35.028698513999998</v>
      </c>
      <c r="H63" s="217">
        <f>33.3723848668903+1.7</f>
        <v>35.072384866890303</v>
      </c>
      <c r="I63" s="217">
        <v>34.523809663499996</v>
      </c>
      <c r="J63" s="217">
        <v>34.523809663499996</v>
      </c>
      <c r="K63" s="217">
        <v>34.523809663499996</v>
      </c>
      <c r="L63" s="217">
        <v>34.523809663499996</v>
      </c>
      <c r="M63" s="217">
        <v>34.523809663499996</v>
      </c>
      <c r="N63" s="217">
        <v>34.523809663499996</v>
      </c>
      <c r="O63" s="217">
        <v>34.523809663499996</v>
      </c>
      <c r="P63" s="217">
        <v>34.523809663499996</v>
      </c>
      <c r="Q63" s="217">
        <v>34.523809663499996</v>
      </c>
      <c r="R63" s="217">
        <v>34.523809663499996</v>
      </c>
      <c r="S63" s="217">
        <v>34.523809663499996</v>
      </c>
      <c r="T63" s="218">
        <f t="shared" ref="T63:W63" si="35">S63</f>
        <v>34.523809663499996</v>
      </c>
      <c r="U63" s="218">
        <f t="shared" si="35"/>
        <v>34.523809663499996</v>
      </c>
      <c r="V63" s="218">
        <f t="shared" si="35"/>
        <v>34.523809663499996</v>
      </c>
      <c r="W63" s="218">
        <f t="shared" si="35"/>
        <v>34.523809663499996</v>
      </c>
    </row>
    <row r="64" spans="1:23" s="5" customFormat="1" ht="15" customHeight="1" outlineLevel="2" x14ac:dyDescent="0.2">
      <c r="A64" s="204"/>
      <c r="B64" s="23" t="s">
        <v>77</v>
      </c>
      <c r="C64" s="23"/>
      <c r="D64" s="24" t="s">
        <v>68</v>
      </c>
      <c r="E64" s="27">
        <f t="shared" ref="E64:W64" si="36">E62+E63</f>
        <v>1457.4188239999999</v>
      </c>
      <c r="F64" s="27">
        <f t="shared" si="36"/>
        <v>841.62747360503147</v>
      </c>
      <c r="G64" s="27">
        <f t="shared" si="36"/>
        <v>543.65813512399995</v>
      </c>
      <c r="H64" s="27">
        <f t="shared" si="36"/>
        <v>548.44455437289025</v>
      </c>
      <c r="I64" s="27">
        <f t="shared" si="36"/>
        <v>360.00902566350004</v>
      </c>
      <c r="J64" s="27">
        <f t="shared" si="36"/>
        <v>360.00902566350004</v>
      </c>
      <c r="K64" s="27">
        <f t="shared" si="36"/>
        <v>360.00902566350004</v>
      </c>
      <c r="L64" s="27">
        <f t="shared" si="36"/>
        <v>360.00902566350004</v>
      </c>
      <c r="M64" s="27">
        <f t="shared" si="36"/>
        <v>360.00902566350004</v>
      </c>
      <c r="N64" s="27">
        <f t="shared" si="36"/>
        <v>360.00902566350004</v>
      </c>
      <c r="O64" s="27">
        <f t="shared" si="36"/>
        <v>360.00902566350004</v>
      </c>
      <c r="P64" s="27">
        <f t="shared" si="36"/>
        <v>360.00902566350004</v>
      </c>
      <c r="Q64" s="27">
        <f t="shared" si="36"/>
        <v>360.00902566350004</v>
      </c>
      <c r="R64" s="27">
        <f t="shared" si="36"/>
        <v>360.00902566350004</v>
      </c>
      <c r="S64" s="27">
        <f t="shared" si="36"/>
        <v>360.00902566350004</v>
      </c>
      <c r="T64" s="27" t="e">
        <f t="shared" si="36"/>
        <v>#REF!</v>
      </c>
      <c r="U64" s="27" t="e">
        <f t="shared" si="36"/>
        <v>#REF!</v>
      </c>
      <c r="V64" s="27" t="e">
        <f t="shared" si="36"/>
        <v>#REF!</v>
      </c>
      <c r="W64" s="27" t="e">
        <f t="shared" si="36"/>
        <v>#REF!</v>
      </c>
    </row>
    <row r="65" spans="1:23" s="5" customFormat="1" ht="15" customHeight="1" outlineLevel="2" x14ac:dyDescent="0.2">
      <c r="A65" s="204"/>
      <c r="B65" s="28" t="s">
        <v>71</v>
      </c>
      <c r="C65" s="51"/>
      <c r="D65" s="30" t="s">
        <v>68</v>
      </c>
      <c r="E65" s="31">
        <v>0</v>
      </c>
      <c r="F65" s="31">
        <v>0</v>
      </c>
      <c r="G65" s="31">
        <v>0</v>
      </c>
      <c r="H65" s="31">
        <v>0</v>
      </c>
      <c r="I65" s="31">
        <v>0</v>
      </c>
      <c r="J65" s="31">
        <v>0</v>
      </c>
      <c r="K65" s="31">
        <v>0</v>
      </c>
      <c r="L65" s="31">
        <v>0</v>
      </c>
      <c r="M65" s="31">
        <v>0</v>
      </c>
      <c r="N65" s="31">
        <v>0</v>
      </c>
      <c r="O65" s="31">
        <v>0</v>
      </c>
      <c r="P65" s="31">
        <v>0</v>
      </c>
      <c r="Q65" s="31">
        <v>0</v>
      </c>
      <c r="R65" s="31">
        <v>0</v>
      </c>
      <c r="S65" s="31">
        <v>0</v>
      </c>
      <c r="T65" s="31" t="e">
        <f>#REF!+#REF!</f>
        <v>#REF!</v>
      </c>
      <c r="U65" s="31" t="e">
        <f>#REF!+#REF!</f>
        <v>#REF!</v>
      </c>
      <c r="V65" s="31" t="e">
        <f>#REF!+#REF!</f>
        <v>#REF!</v>
      </c>
      <c r="W65" s="31" t="e">
        <f>#REF!+#REF!</f>
        <v>#REF!</v>
      </c>
    </row>
    <row r="66" spans="1:23" s="5" customFormat="1" ht="15" customHeight="1" outlineLevel="2" x14ac:dyDescent="0.2">
      <c r="A66" s="204"/>
      <c r="B66" s="28" t="s">
        <v>72</v>
      </c>
      <c r="C66" s="51"/>
      <c r="D66" s="30" t="s">
        <v>68</v>
      </c>
      <c r="E66" s="31">
        <f>E61</f>
        <v>1457.4188239999999</v>
      </c>
      <c r="F66" s="31">
        <f t="shared" ref="F66:S66" si="37">F61</f>
        <v>841.62747360503147</v>
      </c>
      <c r="G66" s="31">
        <f t="shared" si="37"/>
        <v>543.65813512399995</v>
      </c>
      <c r="H66" s="31">
        <f t="shared" si="37"/>
        <v>548.44455437289025</v>
      </c>
      <c r="I66" s="31">
        <f t="shared" si="37"/>
        <v>360.00902566350004</v>
      </c>
      <c r="J66" s="31">
        <f t="shared" si="37"/>
        <v>360.00902566350004</v>
      </c>
      <c r="K66" s="31">
        <f t="shared" si="37"/>
        <v>360.00902566350004</v>
      </c>
      <c r="L66" s="31">
        <f t="shared" si="37"/>
        <v>360.00902566350004</v>
      </c>
      <c r="M66" s="31">
        <f t="shared" si="37"/>
        <v>360.00902566350004</v>
      </c>
      <c r="N66" s="31">
        <f t="shared" si="37"/>
        <v>360.00902566350004</v>
      </c>
      <c r="O66" s="31">
        <f t="shared" si="37"/>
        <v>360.00902566350004</v>
      </c>
      <c r="P66" s="31">
        <f t="shared" si="37"/>
        <v>360.00902566350004</v>
      </c>
      <c r="Q66" s="31">
        <f t="shared" si="37"/>
        <v>360.00902566350004</v>
      </c>
      <c r="R66" s="31">
        <f t="shared" si="37"/>
        <v>360.00902566350004</v>
      </c>
      <c r="S66" s="31">
        <f t="shared" si="37"/>
        <v>360.00902566350004</v>
      </c>
      <c r="T66" s="48" t="e">
        <f>T64-T65-T67-T68-T69</f>
        <v>#REF!</v>
      </c>
      <c r="U66" s="48" t="e">
        <f>U64-U65-U67-U68-U69</f>
        <v>#REF!</v>
      </c>
      <c r="V66" s="48" t="e">
        <f>V64-V65-V67-V68-V69</f>
        <v>#REF!</v>
      </c>
      <c r="W66" s="48" t="e">
        <f>W64-W65-W67-W68-W69</f>
        <v>#REF!</v>
      </c>
    </row>
    <row r="67" spans="1:23" s="5" customFormat="1" ht="15" customHeight="1" outlineLevel="2" x14ac:dyDescent="0.2">
      <c r="A67" s="204"/>
      <c r="B67" s="28" t="s">
        <v>73</v>
      </c>
      <c r="C67" s="51"/>
      <c r="D67" s="30" t="s">
        <v>68</v>
      </c>
      <c r="E67" s="31">
        <v>0</v>
      </c>
      <c r="F67" s="31">
        <v>0</v>
      </c>
      <c r="G67" s="31">
        <v>0</v>
      </c>
      <c r="H67" s="31">
        <v>0</v>
      </c>
      <c r="I67" s="31">
        <v>0</v>
      </c>
      <c r="J67" s="31">
        <v>0</v>
      </c>
      <c r="K67" s="31">
        <v>0</v>
      </c>
      <c r="L67" s="31">
        <v>0</v>
      </c>
      <c r="M67" s="31">
        <v>0</v>
      </c>
      <c r="N67" s="31">
        <v>0</v>
      </c>
      <c r="O67" s="31">
        <v>0</v>
      </c>
      <c r="P67" s="31">
        <v>0</v>
      </c>
      <c r="Q67" s="31">
        <v>0</v>
      </c>
      <c r="R67" s="31">
        <v>0</v>
      </c>
      <c r="S67" s="31">
        <v>0</v>
      </c>
      <c r="T67" s="31">
        <f t="shared" ref="T67:W67" si="38">S67</f>
        <v>0</v>
      </c>
      <c r="U67" s="31">
        <f t="shared" si="38"/>
        <v>0</v>
      </c>
      <c r="V67" s="31">
        <f t="shared" si="38"/>
        <v>0</v>
      </c>
      <c r="W67" s="31">
        <f t="shared" si="38"/>
        <v>0</v>
      </c>
    </row>
    <row r="68" spans="1:23" s="5" customFormat="1" ht="15" customHeight="1" outlineLevel="2" x14ac:dyDescent="0.2">
      <c r="A68" s="204"/>
      <c r="B68" s="75" t="s">
        <v>74</v>
      </c>
      <c r="C68" s="76"/>
      <c r="D68" s="30" t="s">
        <v>68</v>
      </c>
      <c r="E68" s="31">
        <v>0</v>
      </c>
      <c r="F68" s="31">
        <v>0</v>
      </c>
      <c r="G68" s="31">
        <v>0</v>
      </c>
      <c r="H68" s="31">
        <v>0</v>
      </c>
      <c r="I68" s="31">
        <v>0</v>
      </c>
      <c r="J68" s="31">
        <v>0</v>
      </c>
      <c r="K68" s="31">
        <v>0</v>
      </c>
      <c r="L68" s="31">
        <v>0</v>
      </c>
      <c r="M68" s="31">
        <v>0</v>
      </c>
      <c r="N68" s="31">
        <v>0</v>
      </c>
      <c r="O68" s="31">
        <v>0</v>
      </c>
      <c r="P68" s="31">
        <v>0</v>
      </c>
      <c r="Q68" s="31">
        <v>0</v>
      </c>
      <c r="R68" s="31">
        <v>0</v>
      </c>
      <c r="S68" s="31">
        <v>0</v>
      </c>
      <c r="T68" s="31" t="e">
        <f>#REF!+#REF!</f>
        <v>#REF!</v>
      </c>
      <c r="U68" s="31" t="e">
        <f>#REF!+#REF!</f>
        <v>#REF!</v>
      </c>
      <c r="V68" s="31" t="e">
        <f>#REF!+#REF!</f>
        <v>#REF!</v>
      </c>
      <c r="W68" s="31" t="e">
        <f>#REF!+#REF!</f>
        <v>#REF!</v>
      </c>
    </row>
    <row r="69" spans="1:23" s="5" customFormat="1" ht="15" customHeight="1" outlineLevel="2" x14ac:dyDescent="0.2">
      <c r="A69" s="204"/>
      <c r="B69" s="75" t="s">
        <v>75</v>
      </c>
      <c r="C69" s="76"/>
      <c r="D69" s="30" t="s">
        <v>68</v>
      </c>
      <c r="E69" s="31">
        <v>0</v>
      </c>
      <c r="F69" s="31">
        <v>0</v>
      </c>
      <c r="G69" s="31">
        <v>0</v>
      </c>
      <c r="H69" s="31">
        <v>0</v>
      </c>
      <c r="I69" s="31">
        <v>0</v>
      </c>
      <c r="J69" s="31">
        <v>0</v>
      </c>
      <c r="K69" s="31">
        <v>0</v>
      </c>
      <c r="L69" s="31">
        <v>0</v>
      </c>
      <c r="M69" s="31">
        <v>0</v>
      </c>
      <c r="N69" s="31">
        <v>0</v>
      </c>
      <c r="O69" s="31">
        <v>0</v>
      </c>
      <c r="P69" s="31">
        <v>0</v>
      </c>
      <c r="Q69" s="31">
        <v>0</v>
      </c>
      <c r="R69" s="31">
        <v>0</v>
      </c>
      <c r="S69" s="31">
        <v>0</v>
      </c>
      <c r="T69" s="31" t="e">
        <f>#REF!+#REF!</f>
        <v>#REF!</v>
      </c>
      <c r="U69" s="31" t="e">
        <f>#REF!+#REF!</f>
        <v>#REF!</v>
      </c>
      <c r="V69" s="31" t="e">
        <f>#REF!+#REF!</f>
        <v>#REF!</v>
      </c>
      <c r="W69" s="31" t="e">
        <f>#REF!+#REF!</f>
        <v>#REF!</v>
      </c>
    </row>
    <row r="70" spans="1:23" s="5" customFormat="1" ht="15" customHeight="1" outlineLevel="2" x14ac:dyDescent="0.2">
      <c r="A70" s="204"/>
      <c r="B70" s="77" t="s">
        <v>78</v>
      </c>
      <c r="C70" s="78"/>
      <c r="D70" s="24" t="s">
        <v>46</v>
      </c>
      <c r="E70" s="79">
        <f t="shared" ref="E70:W70" si="39">IFERROR(E64/E64,0)</f>
        <v>1</v>
      </c>
      <c r="F70" s="79">
        <f t="shared" si="39"/>
        <v>1</v>
      </c>
      <c r="G70" s="79">
        <f t="shared" si="39"/>
        <v>1</v>
      </c>
      <c r="H70" s="79">
        <f t="shared" si="39"/>
        <v>1</v>
      </c>
      <c r="I70" s="79">
        <f t="shared" si="39"/>
        <v>1</v>
      </c>
      <c r="J70" s="79">
        <f t="shared" si="39"/>
        <v>1</v>
      </c>
      <c r="K70" s="79">
        <f t="shared" si="39"/>
        <v>1</v>
      </c>
      <c r="L70" s="79">
        <f t="shared" si="39"/>
        <v>1</v>
      </c>
      <c r="M70" s="79">
        <f t="shared" si="39"/>
        <v>1</v>
      </c>
      <c r="N70" s="79">
        <f t="shared" si="39"/>
        <v>1</v>
      </c>
      <c r="O70" s="79">
        <f t="shared" si="39"/>
        <v>1</v>
      </c>
      <c r="P70" s="79">
        <f t="shared" si="39"/>
        <v>1</v>
      </c>
      <c r="Q70" s="79">
        <f t="shared" si="39"/>
        <v>1</v>
      </c>
      <c r="R70" s="79">
        <f t="shared" si="39"/>
        <v>1</v>
      </c>
      <c r="S70" s="79">
        <f t="shared" si="39"/>
        <v>1</v>
      </c>
      <c r="T70" s="79">
        <f t="shared" si="39"/>
        <v>0</v>
      </c>
      <c r="U70" s="79">
        <f t="shared" si="39"/>
        <v>0</v>
      </c>
      <c r="V70" s="79">
        <f t="shared" si="39"/>
        <v>0</v>
      </c>
      <c r="W70" s="79">
        <f t="shared" si="39"/>
        <v>0</v>
      </c>
    </row>
    <row r="71" spans="1:23" s="5" customFormat="1" ht="15" customHeight="1" outlineLevel="2" x14ac:dyDescent="0.2">
      <c r="A71" s="204"/>
      <c r="B71" s="28" t="s">
        <v>71</v>
      </c>
      <c r="C71" s="51"/>
      <c r="D71" s="30" t="s">
        <v>46</v>
      </c>
      <c r="E71" s="45">
        <f t="shared" ref="E71:W71" si="40">IFERROR(E65/E64,0)</f>
        <v>0</v>
      </c>
      <c r="F71" s="45">
        <f t="shared" si="40"/>
        <v>0</v>
      </c>
      <c r="G71" s="45">
        <f t="shared" si="40"/>
        <v>0</v>
      </c>
      <c r="H71" s="45">
        <f t="shared" si="40"/>
        <v>0</v>
      </c>
      <c r="I71" s="45">
        <f t="shared" si="40"/>
        <v>0</v>
      </c>
      <c r="J71" s="45">
        <f t="shared" si="40"/>
        <v>0</v>
      </c>
      <c r="K71" s="45">
        <f t="shared" si="40"/>
        <v>0</v>
      </c>
      <c r="L71" s="45">
        <f t="shared" si="40"/>
        <v>0</v>
      </c>
      <c r="M71" s="45">
        <f t="shared" si="40"/>
        <v>0</v>
      </c>
      <c r="N71" s="45">
        <f t="shared" si="40"/>
        <v>0</v>
      </c>
      <c r="O71" s="45">
        <f t="shared" si="40"/>
        <v>0</v>
      </c>
      <c r="P71" s="45">
        <f t="shared" si="40"/>
        <v>0</v>
      </c>
      <c r="Q71" s="45">
        <f t="shared" si="40"/>
        <v>0</v>
      </c>
      <c r="R71" s="45">
        <f t="shared" si="40"/>
        <v>0</v>
      </c>
      <c r="S71" s="45">
        <f t="shared" si="40"/>
        <v>0</v>
      </c>
      <c r="T71" s="45">
        <f t="shared" si="40"/>
        <v>0</v>
      </c>
      <c r="U71" s="45">
        <f t="shared" si="40"/>
        <v>0</v>
      </c>
      <c r="V71" s="45">
        <f t="shared" si="40"/>
        <v>0</v>
      </c>
      <c r="W71" s="45">
        <f t="shared" si="40"/>
        <v>0</v>
      </c>
    </row>
    <row r="72" spans="1:23" s="5" customFormat="1" ht="15" customHeight="1" outlineLevel="2" x14ac:dyDescent="0.2">
      <c r="A72" s="204"/>
      <c r="B72" s="28" t="s">
        <v>72</v>
      </c>
      <c r="C72" s="51"/>
      <c r="D72" s="30" t="s">
        <v>46</v>
      </c>
      <c r="E72" s="45">
        <f>IFERROR(E66/E64,0)</f>
        <v>1</v>
      </c>
      <c r="F72" s="45">
        <f t="shared" ref="F72:S72" si="41">IFERROR(F66/F64,0)</f>
        <v>1</v>
      </c>
      <c r="G72" s="45">
        <f t="shared" si="41"/>
        <v>1</v>
      </c>
      <c r="H72" s="45">
        <f t="shared" si="41"/>
        <v>1</v>
      </c>
      <c r="I72" s="45">
        <f t="shared" si="41"/>
        <v>1</v>
      </c>
      <c r="J72" s="45">
        <f t="shared" si="41"/>
        <v>1</v>
      </c>
      <c r="K72" s="45">
        <f t="shared" si="41"/>
        <v>1</v>
      </c>
      <c r="L72" s="45">
        <f t="shared" si="41"/>
        <v>1</v>
      </c>
      <c r="M72" s="45">
        <f t="shared" si="41"/>
        <v>1</v>
      </c>
      <c r="N72" s="45">
        <f t="shared" si="41"/>
        <v>1</v>
      </c>
      <c r="O72" s="45">
        <f t="shared" si="41"/>
        <v>1</v>
      </c>
      <c r="P72" s="45">
        <f t="shared" si="41"/>
        <v>1</v>
      </c>
      <c r="Q72" s="45">
        <f t="shared" si="41"/>
        <v>1</v>
      </c>
      <c r="R72" s="45">
        <f t="shared" si="41"/>
        <v>1</v>
      </c>
      <c r="S72" s="45">
        <f t="shared" si="41"/>
        <v>1</v>
      </c>
      <c r="T72" s="45">
        <f>IFERROR(T66/T64,0)</f>
        <v>0</v>
      </c>
      <c r="U72" s="45">
        <f>IFERROR(U66/U64,0)</f>
        <v>0</v>
      </c>
      <c r="V72" s="45">
        <f>IFERROR(V66/V64,0)</f>
        <v>0</v>
      </c>
      <c r="W72" s="45">
        <f>IFERROR(W66/W64,0)</f>
        <v>0</v>
      </c>
    </row>
    <row r="73" spans="1:23" s="5" customFormat="1" ht="15" customHeight="1" outlineLevel="2" x14ac:dyDescent="0.2">
      <c r="A73" s="204"/>
      <c r="B73" s="28" t="s">
        <v>73</v>
      </c>
      <c r="C73" s="51"/>
      <c r="D73" s="30" t="s">
        <v>46</v>
      </c>
      <c r="E73" s="45">
        <f t="shared" ref="E73:W73" si="42">IFERROR(E67/E64,0)</f>
        <v>0</v>
      </c>
      <c r="F73" s="45">
        <f t="shared" si="42"/>
        <v>0</v>
      </c>
      <c r="G73" s="45">
        <f t="shared" si="42"/>
        <v>0</v>
      </c>
      <c r="H73" s="45">
        <f t="shared" si="42"/>
        <v>0</v>
      </c>
      <c r="I73" s="45">
        <f t="shared" si="42"/>
        <v>0</v>
      </c>
      <c r="J73" s="45">
        <f t="shared" si="42"/>
        <v>0</v>
      </c>
      <c r="K73" s="45">
        <f t="shared" si="42"/>
        <v>0</v>
      </c>
      <c r="L73" s="45">
        <f t="shared" si="42"/>
        <v>0</v>
      </c>
      <c r="M73" s="45">
        <f t="shared" si="42"/>
        <v>0</v>
      </c>
      <c r="N73" s="45">
        <f t="shared" si="42"/>
        <v>0</v>
      </c>
      <c r="O73" s="45">
        <f t="shared" si="42"/>
        <v>0</v>
      </c>
      <c r="P73" s="45">
        <f t="shared" si="42"/>
        <v>0</v>
      </c>
      <c r="Q73" s="45">
        <f t="shared" si="42"/>
        <v>0</v>
      </c>
      <c r="R73" s="45">
        <f t="shared" si="42"/>
        <v>0</v>
      </c>
      <c r="S73" s="45">
        <f t="shared" si="42"/>
        <v>0</v>
      </c>
      <c r="T73" s="45">
        <f t="shared" si="42"/>
        <v>0</v>
      </c>
      <c r="U73" s="45">
        <f t="shared" si="42"/>
        <v>0</v>
      </c>
      <c r="V73" s="45">
        <f t="shared" si="42"/>
        <v>0</v>
      </c>
      <c r="W73" s="45">
        <f t="shared" si="42"/>
        <v>0</v>
      </c>
    </row>
    <row r="74" spans="1:23" s="5" customFormat="1" ht="15" customHeight="1" outlineLevel="2" x14ac:dyDescent="0.2">
      <c r="A74" s="204"/>
      <c r="B74" s="75" t="s">
        <v>74</v>
      </c>
      <c r="C74" s="76"/>
      <c r="D74" s="30" t="s">
        <v>46</v>
      </c>
      <c r="E74" s="45">
        <f t="shared" ref="E74:W74" si="43">IFERROR(E68/E64,0)</f>
        <v>0</v>
      </c>
      <c r="F74" s="45">
        <f t="shared" si="43"/>
        <v>0</v>
      </c>
      <c r="G74" s="45">
        <f t="shared" si="43"/>
        <v>0</v>
      </c>
      <c r="H74" s="45">
        <f t="shared" si="43"/>
        <v>0</v>
      </c>
      <c r="I74" s="45">
        <f t="shared" si="43"/>
        <v>0</v>
      </c>
      <c r="J74" s="45">
        <f t="shared" si="43"/>
        <v>0</v>
      </c>
      <c r="K74" s="45">
        <f t="shared" si="43"/>
        <v>0</v>
      </c>
      <c r="L74" s="45">
        <f t="shared" si="43"/>
        <v>0</v>
      </c>
      <c r="M74" s="45">
        <f t="shared" si="43"/>
        <v>0</v>
      </c>
      <c r="N74" s="45">
        <f t="shared" si="43"/>
        <v>0</v>
      </c>
      <c r="O74" s="45">
        <f t="shared" si="43"/>
        <v>0</v>
      </c>
      <c r="P74" s="45">
        <f t="shared" si="43"/>
        <v>0</v>
      </c>
      <c r="Q74" s="45">
        <f t="shared" si="43"/>
        <v>0</v>
      </c>
      <c r="R74" s="45">
        <f t="shared" si="43"/>
        <v>0</v>
      </c>
      <c r="S74" s="45">
        <f t="shared" si="43"/>
        <v>0</v>
      </c>
      <c r="T74" s="45">
        <f t="shared" si="43"/>
        <v>0</v>
      </c>
      <c r="U74" s="45">
        <f t="shared" si="43"/>
        <v>0</v>
      </c>
      <c r="V74" s="45">
        <f t="shared" si="43"/>
        <v>0</v>
      </c>
      <c r="W74" s="45">
        <f t="shared" si="43"/>
        <v>0</v>
      </c>
    </row>
    <row r="75" spans="1:23" s="5" customFormat="1" ht="15" customHeight="1" outlineLevel="2" x14ac:dyDescent="0.2">
      <c r="A75" s="204"/>
      <c r="B75" s="75" t="s">
        <v>75</v>
      </c>
      <c r="C75" s="76"/>
      <c r="D75" s="30" t="s">
        <v>46</v>
      </c>
      <c r="E75" s="45">
        <f t="shared" ref="E75:W75" si="44">IFERROR(E69/E64,0)</f>
        <v>0</v>
      </c>
      <c r="F75" s="45">
        <f t="shared" si="44"/>
        <v>0</v>
      </c>
      <c r="G75" s="45">
        <f t="shared" si="44"/>
        <v>0</v>
      </c>
      <c r="H75" s="45">
        <f t="shared" si="44"/>
        <v>0</v>
      </c>
      <c r="I75" s="45">
        <f t="shared" si="44"/>
        <v>0</v>
      </c>
      <c r="J75" s="45">
        <f t="shared" si="44"/>
        <v>0</v>
      </c>
      <c r="K75" s="45">
        <f t="shared" si="44"/>
        <v>0</v>
      </c>
      <c r="L75" s="45">
        <f t="shared" si="44"/>
        <v>0</v>
      </c>
      <c r="M75" s="45">
        <f t="shared" si="44"/>
        <v>0</v>
      </c>
      <c r="N75" s="45">
        <f t="shared" si="44"/>
        <v>0</v>
      </c>
      <c r="O75" s="45">
        <f t="shared" si="44"/>
        <v>0</v>
      </c>
      <c r="P75" s="45">
        <f t="shared" si="44"/>
        <v>0</v>
      </c>
      <c r="Q75" s="45">
        <f t="shared" si="44"/>
        <v>0</v>
      </c>
      <c r="R75" s="45">
        <f t="shared" si="44"/>
        <v>0</v>
      </c>
      <c r="S75" s="45">
        <f t="shared" si="44"/>
        <v>0</v>
      </c>
      <c r="T75" s="45">
        <f t="shared" si="44"/>
        <v>0</v>
      </c>
      <c r="U75" s="45">
        <f t="shared" si="44"/>
        <v>0</v>
      </c>
      <c r="V75" s="45">
        <f t="shared" si="44"/>
        <v>0</v>
      </c>
      <c r="W75" s="45">
        <f t="shared" si="44"/>
        <v>0</v>
      </c>
    </row>
    <row r="76" spans="1:23" s="5" customFormat="1" ht="15" hidden="1" customHeight="1" outlineLevel="1" x14ac:dyDescent="0.2">
      <c r="A76" s="204"/>
      <c r="B76" s="49" t="s">
        <v>79</v>
      </c>
      <c r="C76" s="49"/>
      <c r="D76" s="55"/>
      <c r="E76" s="80"/>
      <c r="F76" s="80"/>
      <c r="G76" s="8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</row>
    <row r="77" spans="1:23" s="5" customFormat="1" ht="15" hidden="1" customHeight="1" outlineLevel="2" x14ac:dyDescent="0.2">
      <c r="A77" s="204"/>
      <c r="B77" s="81" t="s">
        <v>80</v>
      </c>
      <c r="C77" s="82"/>
      <c r="D77" s="30" t="s">
        <v>81</v>
      </c>
      <c r="E77" s="31" t="e">
        <f>#REF!</f>
        <v>#REF!</v>
      </c>
      <c r="F77" s="31" t="e">
        <f t="shared" ref="F77:U78" si="45">E77</f>
        <v>#REF!</v>
      </c>
      <c r="G77" s="31" t="e">
        <f t="shared" si="45"/>
        <v>#REF!</v>
      </c>
      <c r="H77" s="31" t="e">
        <f t="shared" si="45"/>
        <v>#REF!</v>
      </c>
      <c r="I77" s="31" t="e">
        <f t="shared" si="45"/>
        <v>#REF!</v>
      </c>
      <c r="J77" s="31" t="e">
        <f t="shared" si="45"/>
        <v>#REF!</v>
      </c>
      <c r="K77" s="31" t="e">
        <f t="shared" si="45"/>
        <v>#REF!</v>
      </c>
      <c r="L77" s="31" t="e">
        <f t="shared" si="45"/>
        <v>#REF!</v>
      </c>
      <c r="M77" s="31" t="e">
        <f t="shared" si="45"/>
        <v>#REF!</v>
      </c>
      <c r="N77" s="31" t="e">
        <f t="shared" si="45"/>
        <v>#REF!</v>
      </c>
      <c r="O77" s="31" t="e">
        <f t="shared" si="45"/>
        <v>#REF!</v>
      </c>
      <c r="P77" s="31" t="e">
        <f t="shared" si="45"/>
        <v>#REF!</v>
      </c>
      <c r="Q77" s="31" t="e">
        <f t="shared" si="45"/>
        <v>#REF!</v>
      </c>
      <c r="R77" s="31" t="e">
        <f t="shared" si="45"/>
        <v>#REF!</v>
      </c>
      <c r="S77" s="31" t="e">
        <f t="shared" si="45"/>
        <v>#REF!</v>
      </c>
      <c r="T77" s="31" t="e">
        <f t="shared" si="45"/>
        <v>#REF!</v>
      </c>
      <c r="U77" s="31" t="e">
        <f t="shared" si="45"/>
        <v>#REF!</v>
      </c>
      <c r="V77" s="31" t="e">
        <f t="shared" ref="U77:W78" si="46">U77</f>
        <v>#REF!</v>
      </c>
      <c r="W77" s="31" t="e">
        <f t="shared" si="46"/>
        <v>#REF!</v>
      </c>
    </row>
    <row r="78" spans="1:23" s="5" customFormat="1" ht="15" hidden="1" customHeight="1" outlineLevel="2" x14ac:dyDescent="0.2">
      <c r="A78" s="204"/>
      <c r="B78" s="81" t="s">
        <v>82</v>
      </c>
      <c r="C78" s="82"/>
      <c r="D78" s="30" t="s">
        <v>81</v>
      </c>
      <c r="E78" s="31" t="e">
        <f>#REF!</f>
        <v>#REF!</v>
      </c>
      <c r="F78" s="31" t="e">
        <f t="shared" si="45"/>
        <v>#REF!</v>
      </c>
      <c r="G78" s="31" t="e">
        <f t="shared" si="45"/>
        <v>#REF!</v>
      </c>
      <c r="H78" s="31" t="e">
        <f t="shared" si="45"/>
        <v>#REF!</v>
      </c>
      <c r="I78" s="31" t="e">
        <f t="shared" si="45"/>
        <v>#REF!</v>
      </c>
      <c r="J78" s="31" t="e">
        <f t="shared" si="45"/>
        <v>#REF!</v>
      </c>
      <c r="K78" s="31" t="e">
        <f t="shared" si="45"/>
        <v>#REF!</v>
      </c>
      <c r="L78" s="31" t="e">
        <f t="shared" si="45"/>
        <v>#REF!</v>
      </c>
      <c r="M78" s="31" t="e">
        <f t="shared" si="45"/>
        <v>#REF!</v>
      </c>
      <c r="N78" s="31" t="e">
        <f t="shared" si="45"/>
        <v>#REF!</v>
      </c>
      <c r="O78" s="31" t="e">
        <f t="shared" si="45"/>
        <v>#REF!</v>
      </c>
      <c r="P78" s="31" t="e">
        <f t="shared" si="45"/>
        <v>#REF!</v>
      </c>
      <c r="Q78" s="31" t="e">
        <f t="shared" si="45"/>
        <v>#REF!</v>
      </c>
      <c r="R78" s="31" t="e">
        <f t="shared" si="45"/>
        <v>#REF!</v>
      </c>
      <c r="S78" s="31" t="e">
        <f t="shared" si="45"/>
        <v>#REF!</v>
      </c>
      <c r="T78" s="31" t="e">
        <f t="shared" si="45"/>
        <v>#REF!</v>
      </c>
      <c r="U78" s="31" t="e">
        <f t="shared" si="46"/>
        <v>#REF!</v>
      </c>
      <c r="V78" s="31" t="e">
        <f t="shared" si="46"/>
        <v>#REF!</v>
      </c>
      <c r="W78" s="31" t="e">
        <f t="shared" si="46"/>
        <v>#REF!</v>
      </c>
    </row>
    <row r="79" spans="1:23" s="5" customFormat="1" ht="15" hidden="1" customHeight="1" outlineLevel="2" x14ac:dyDescent="0.2">
      <c r="A79" s="204"/>
      <c r="B79" s="81" t="s">
        <v>83</v>
      </c>
      <c r="C79" s="82"/>
      <c r="D79" s="30" t="s">
        <v>46</v>
      </c>
      <c r="E79" s="45">
        <f t="shared" ref="E79:H79" si="47">IFERROR((E77-E78)/E77,0)</f>
        <v>0</v>
      </c>
      <c r="F79" s="45">
        <f t="shared" si="47"/>
        <v>0</v>
      </c>
      <c r="G79" s="45">
        <f t="shared" si="47"/>
        <v>0</v>
      </c>
      <c r="H79" s="45">
        <f t="shared" si="47"/>
        <v>0</v>
      </c>
      <c r="I79" s="45">
        <f>IFERROR((I77-I78)/I77,0)</f>
        <v>0</v>
      </c>
      <c r="J79" s="45">
        <f t="shared" ref="J79:W79" si="48">IFERROR((J77-J78)/J77,0)</f>
        <v>0</v>
      </c>
      <c r="K79" s="45">
        <f t="shared" si="48"/>
        <v>0</v>
      </c>
      <c r="L79" s="45">
        <f t="shared" si="48"/>
        <v>0</v>
      </c>
      <c r="M79" s="45">
        <f t="shared" si="48"/>
        <v>0</v>
      </c>
      <c r="N79" s="45">
        <f t="shared" si="48"/>
        <v>0</v>
      </c>
      <c r="O79" s="45">
        <f t="shared" si="48"/>
        <v>0</v>
      </c>
      <c r="P79" s="45">
        <f t="shared" si="48"/>
        <v>0</v>
      </c>
      <c r="Q79" s="45">
        <f t="shared" si="48"/>
        <v>0</v>
      </c>
      <c r="R79" s="45">
        <f t="shared" si="48"/>
        <v>0</v>
      </c>
      <c r="S79" s="45">
        <f t="shared" si="48"/>
        <v>0</v>
      </c>
      <c r="T79" s="45">
        <f t="shared" si="48"/>
        <v>0</v>
      </c>
      <c r="U79" s="45">
        <f t="shared" si="48"/>
        <v>0</v>
      </c>
      <c r="V79" s="45">
        <f t="shared" si="48"/>
        <v>0</v>
      </c>
      <c r="W79" s="45">
        <f t="shared" si="48"/>
        <v>0</v>
      </c>
    </row>
    <row r="80" spans="1:23" s="5" customFormat="1" ht="15" hidden="1" customHeight="1" outlineLevel="2" x14ac:dyDescent="0.2">
      <c r="A80" s="209"/>
      <c r="B80" s="81" t="s">
        <v>84</v>
      </c>
      <c r="C80" s="82"/>
      <c r="D80" s="30" t="s">
        <v>85</v>
      </c>
      <c r="E80" s="31" t="e">
        <f>#REF!</f>
        <v>#REF!</v>
      </c>
      <c r="F80" s="31" t="e">
        <f t="shared" ref="F80:U83" si="49">E80</f>
        <v>#REF!</v>
      </c>
      <c r="G80" s="31" t="e">
        <f t="shared" si="49"/>
        <v>#REF!</v>
      </c>
      <c r="H80" s="31" t="e">
        <f t="shared" si="49"/>
        <v>#REF!</v>
      </c>
      <c r="I80" s="31" t="e">
        <f t="shared" si="49"/>
        <v>#REF!</v>
      </c>
      <c r="J80" s="31" t="e">
        <f t="shared" si="49"/>
        <v>#REF!</v>
      </c>
      <c r="K80" s="31" t="e">
        <f t="shared" si="49"/>
        <v>#REF!</v>
      </c>
      <c r="L80" s="31" t="e">
        <f t="shared" si="49"/>
        <v>#REF!</v>
      </c>
      <c r="M80" s="31" t="e">
        <f t="shared" si="49"/>
        <v>#REF!</v>
      </c>
      <c r="N80" s="31" t="e">
        <f t="shared" si="49"/>
        <v>#REF!</v>
      </c>
      <c r="O80" s="31" t="e">
        <f t="shared" si="49"/>
        <v>#REF!</v>
      </c>
      <c r="P80" s="31" t="e">
        <f t="shared" si="49"/>
        <v>#REF!</v>
      </c>
      <c r="Q80" s="31" t="e">
        <f t="shared" si="49"/>
        <v>#REF!</v>
      </c>
      <c r="R80" s="31" t="e">
        <f t="shared" si="49"/>
        <v>#REF!</v>
      </c>
      <c r="S80" s="31" t="e">
        <f t="shared" si="49"/>
        <v>#REF!</v>
      </c>
      <c r="T80" s="31" t="e">
        <f t="shared" si="49"/>
        <v>#REF!</v>
      </c>
      <c r="U80" s="31" t="e">
        <f t="shared" si="49"/>
        <v>#REF!</v>
      </c>
      <c r="V80" s="31" t="e">
        <f t="shared" ref="U80:W83" si="50">U80</f>
        <v>#REF!</v>
      </c>
      <c r="W80" s="31" t="e">
        <f t="shared" si="50"/>
        <v>#REF!</v>
      </c>
    </row>
    <row r="81" spans="1:23" s="5" customFormat="1" ht="15" hidden="1" customHeight="1" outlineLevel="2" x14ac:dyDescent="0.2">
      <c r="A81" s="209"/>
      <c r="B81" s="81" t="s">
        <v>86</v>
      </c>
      <c r="C81" s="82"/>
      <c r="D81" s="30" t="s">
        <v>81</v>
      </c>
      <c r="E81" s="31" t="e">
        <f>#REF!</f>
        <v>#REF!</v>
      </c>
      <c r="F81" s="31" t="e">
        <f t="shared" si="49"/>
        <v>#REF!</v>
      </c>
      <c r="G81" s="31" t="e">
        <f t="shared" si="49"/>
        <v>#REF!</v>
      </c>
      <c r="H81" s="31" t="e">
        <f t="shared" si="49"/>
        <v>#REF!</v>
      </c>
      <c r="I81" s="31" t="e">
        <f t="shared" si="49"/>
        <v>#REF!</v>
      </c>
      <c r="J81" s="31" t="e">
        <f t="shared" si="49"/>
        <v>#REF!</v>
      </c>
      <c r="K81" s="31" t="e">
        <f t="shared" si="49"/>
        <v>#REF!</v>
      </c>
      <c r="L81" s="31" t="e">
        <f t="shared" si="49"/>
        <v>#REF!</v>
      </c>
      <c r="M81" s="31" t="e">
        <f t="shared" si="49"/>
        <v>#REF!</v>
      </c>
      <c r="N81" s="31" t="e">
        <f t="shared" si="49"/>
        <v>#REF!</v>
      </c>
      <c r="O81" s="31" t="e">
        <f t="shared" si="49"/>
        <v>#REF!</v>
      </c>
      <c r="P81" s="31" t="e">
        <f t="shared" si="49"/>
        <v>#REF!</v>
      </c>
      <c r="Q81" s="31" t="e">
        <f t="shared" si="49"/>
        <v>#REF!</v>
      </c>
      <c r="R81" s="31" t="e">
        <f t="shared" si="49"/>
        <v>#REF!</v>
      </c>
      <c r="S81" s="31" t="e">
        <f t="shared" si="49"/>
        <v>#REF!</v>
      </c>
      <c r="T81" s="31" t="e">
        <f t="shared" si="49"/>
        <v>#REF!</v>
      </c>
      <c r="U81" s="31" t="e">
        <f t="shared" si="50"/>
        <v>#REF!</v>
      </c>
      <c r="V81" s="31" t="e">
        <f t="shared" si="50"/>
        <v>#REF!</v>
      </c>
      <c r="W81" s="31" t="e">
        <f t="shared" si="50"/>
        <v>#REF!</v>
      </c>
    </row>
    <row r="82" spans="1:23" s="5" customFormat="1" ht="29.25" hidden="1" customHeight="1" outlineLevel="2" x14ac:dyDescent="0.2">
      <c r="A82" s="209"/>
      <c r="B82" s="81" t="s">
        <v>87</v>
      </c>
      <c r="C82" s="82"/>
      <c r="D82" s="30" t="s">
        <v>81</v>
      </c>
      <c r="E82" s="31" t="e">
        <f>#REF!</f>
        <v>#REF!</v>
      </c>
      <c r="F82" s="31" t="e">
        <f t="shared" si="49"/>
        <v>#REF!</v>
      </c>
      <c r="G82" s="31" t="e">
        <f t="shared" si="49"/>
        <v>#REF!</v>
      </c>
      <c r="H82" s="31" t="e">
        <f t="shared" si="49"/>
        <v>#REF!</v>
      </c>
      <c r="I82" s="31" t="e">
        <f t="shared" si="49"/>
        <v>#REF!</v>
      </c>
      <c r="J82" s="31" t="e">
        <f t="shared" si="49"/>
        <v>#REF!</v>
      </c>
      <c r="K82" s="31" t="e">
        <f t="shared" si="49"/>
        <v>#REF!</v>
      </c>
      <c r="L82" s="31" t="e">
        <f t="shared" si="49"/>
        <v>#REF!</v>
      </c>
      <c r="M82" s="31" t="e">
        <f t="shared" si="49"/>
        <v>#REF!</v>
      </c>
      <c r="N82" s="31" t="e">
        <f t="shared" si="49"/>
        <v>#REF!</v>
      </c>
      <c r="O82" s="31" t="e">
        <f t="shared" si="49"/>
        <v>#REF!</v>
      </c>
      <c r="P82" s="31" t="e">
        <f t="shared" si="49"/>
        <v>#REF!</v>
      </c>
      <c r="Q82" s="31" t="e">
        <f t="shared" si="49"/>
        <v>#REF!</v>
      </c>
      <c r="R82" s="31" t="e">
        <f t="shared" si="49"/>
        <v>#REF!</v>
      </c>
      <c r="S82" s="31" t="e">
        <f t="shared" si="49"/>
        <v>#REF!</v>
      </c>
      <c r="T82" s="31" t="e">
        <f t="shared" si="49"/>
        <v>#REF!</v>
      </c>
      <c r="U82" s="31" t="e">
        <f t="shared" si="50"/>
        <v>#REF!</v>
      </c>
      <c r="V82" s="31" t="e">
        <f t="shared" si="50"/>
        <v>#REF!</v>
      </c>
      <c r="W82" s="31" t="e">
        <f t="shared" si="50"/>
        <v>#REF!</v>
      </c>
    </row>
    <row r="83" spans="1:23" s="5" customFormat="1" ht="28.5" hidden="1" customHeight="1" outlineLevel="2" x14ac:dyDescent="0.2">
      <c r="A83" s="209"/>
      <c r="B83" s="81" t="s">
        <v>88</v>
      </c>
      <c r="C83" s="82"/>
      <c r="D83" s="30" t="s">
        <v>81</v>
      </c>
      <c r="E83" s="31" t="e">
        <f>#REF!</f>
        <v>#REF!</v>
      </c>
      <c r="F83" s="31" t="e">
        <f t="shared" si="49"/>
        <v>#REF!</v>
      </c>
      <c r="G83" s="31" t="e">
        <f t="shared" si="49"/>
        <v>#REF!</v>
      </c>
      <c r="H83" s="31" t="e">
        <f t="shared" si="49"/>
        <v>#REF!</v>
      </c>
      <c r="I83" s="31" t="e">
        <f t="shared" si="49"/>
        <v>#REF!</v>
      </c>
      <c r="J83" s="31" t="e">
        <f t="shared" si="49"/>
        <v>#REF!</v>
      </c>
      <c r="K83" s="31" t="e">
        <f t="shared" si="49"/>
        <v>#REF!</v>
      </c>
      <c r="L83" s="31" t="e">
        <f t="shared" si="49"/>
        <v>#REF!</v>
      </c>
      <c r="M83" s="31" t="e">
        <f t="shared" si="49"/>
        <v>#REF!</v>
      </c>
      <c r="N83" s="31" t="e">
        <f t="shared" si="49"/>
        <v>#REF!</v>
      </c>
      <c r="O83" s="31" t="e">
        <f t="shared" si="49"/>
        <v>#REF!</v>
      </c>
      <c r="P83" s="31" t="e">
        <f t="shared" si="49"/>
        <v>#REF!</v>
      </c>
      <c r="Q83" s="31" t="e">
        <f t="shared" si="49"/>
        <v>#REF!</v>
      </c>
      <c r="R83" s="31" t="e">
        <f t="shared" si="49"/>
        <v>#REF!</v>
      </c>
      <c r="S83" s="31" t="e">
        <f t="shared" si="49"/>
        <v>#REF!</v>
      </c>
      <c r="T83" s="31" t="e">
        <f t="shared" si="49"/>
        <v>#REF!</v>
      </c>
      <c r="U83" s="31" t="e">
        <f t="shared" si="50"/>
        <v>#REF!</v>
      </c>
      <c r="V83" s="31" t="e">
        <f t="shared" si="50"/>
        <v>#REF!</v>
      </c>
      <c r="W83" s="31" t="e">
        <f t="shared" si="50"/>
        <v>#REF!</v>
      </c>
    </row>
    <row r="84" spans="1:23" s="5" customFormat="1" ht="15" hidden="1" customHeight="1" outlineLevel="2" x14ac:dyDescent="0.2">
      <c r="A84" s="209"/>
      <c r="B84" s="81" t="s">
        <v>89</v>
      </c>
      <c r="C84" s="82"/>
      <c r="D84" s="30" t="s">
        <v>81</v>
      </c>
      <c r="E84" s="84" t="e">
        <f t="shared" ref="E84:H84" si="51">E78-E81</f>
        <v>#REF!</v>
      </c>
      <c r="F84" s="84" t="e">
        <f t="shared" si="51"/>
        <v>#REF!</v>
      </c>
      <c r="G84" s="84" t="e">
        <f t="shared" si="51"/>
        <v>#REF!</v>
      </c>
      <c r="H84" s="84" t="e">
        <f t="shared" si="51"/>
        <v>#REF!</v>
      </c>
      <c r="I84" s="84" t="e">
        <f>I78-I81</f>
        <v>#REF!</v>
      </c>
      <c r="J84" s="84" t="e">
        <f t="shared" ref="J84:W84" si="52">J78-J81</f>
        <v>#REF!</v>
      </c>
      <c r="K84" s="84" t="e">
        <f t="shared" si="52"/>
        <v>#REF!</v>
      </c>
      <c r="L84" s="84" t="e">
        <f t="shared" si="52"/>
        <v>#REF!</v>
      </c>
      <c r="M84" s="84" t="e">
        <f t="shared" si="52"/>
        <v>#REF!</v>
      </c>
      <c r="N84" s="84" t="e">
        <f t="shared" si="52"/>
        <v>#REF!</v>
      </c>
      <c r="O84" s="84" t="e">
        <f t="shared" si="52"/>
        <v>#REF!</v>
      </c>
      <c r="P84" s="84" t="e">
        <f t="shared" si="52"/>
        <v>#REF!</v>
      </c>
      <c r="Q84" s="84" t="e">
        <f t="shared" si="52"/>
        <v>#REF!</v>
      </c>
      <c r="R84" s="84" t="e">
        <f t="shared" si="52"/>
        <v>#REF!</v>
      </c>
      <c r="S84" s="84" t="e">
        <f t="shared" si="52"/>
        <v>#REF!</v>
      </c>
      <c r="T84" s="84" t="e">
        <f t="shared" si="52"/>
        <v>#REF!</v>
      </c>
      <c r="U84" s="84" t="e">
        <f t="shared" si="52"/>
        <v>#REF!</v>
      </c>
      <c r="V84" s="84" t="e">
        <f t="shared" si="52"/>
        <v>#REF!</v>
      </c>
      <c r="W84" s="84" t="e">
        <f t="shared" si="52"/>
        <v>#REF!</v>
      </c>
    </row>
    <row r="85" spans="1:23" s="5" customFormat="1" ht="15" hidden="1" customHeight="1" outlineLevel="2" x14ac:dyDescent="0.2">
      <c r="A85" s="209"/>
      <c r="B85" s="81" t="s">
        <v>90</v>
      </c>
      <c r="C85" s="82"/>
      <c r="D85" s="30" t="s">
        <v>46</v>
      </c>
      <c r="E85" s="45">
        <f t="shared" ref="E85:H85" si="53">IFERROR(E84/E78,0)</f>
        <v>0</v>
      </c>
      <c r="F85" s="45">
        <f t="shared" si="53"/>
        <v>0</v>
      </c>
      <c r="G85" s="45">
        <f t="shared" si="53"/>
        <v>0</v>
      </c>
      <c r="H85" s="45">
        <f t="shared" si="53"/>
        <v>0</v>
      </c>
      <c r="I85" s="45">
        <f>IFERROR(I84/I78,0)</f>
        <v>0</v>
      </c>
      <c r="J85" s="45">
        <f t="shared" ref="J85:W85" si="54">IFERROR(J84/J78,0)</f>
        <v>0</v>
      </c>
      <c r="K85" s="45">
        <f t="shared" si="54"/>
        <v>0</v>
      </c>
      <c r="L85" s="45">
        <f t="shared" si="54"/>
        <v>0</v>
      </c>
      <c r="M85" s="45">
        <f t="shared" si="54"/>
        <v>0</v>
      </c>
      <c r="N85" s="45">
        <f t="shared" si="54"/>
        <v>0</v>
      </c>
      <c r="O85" s="45">
        <f t="shared" si="54"/>
        <v>0</v>
      </c>
      <c r="P85" s="45">
        <f t="shared" si="54"/>
        <v>0</v>
      </c>
      <c r="Q85" s="45">
        <f t="shared" si="54"/>
        <v>0</v>
      </c>
      <c r="R85" s="45">
        <f t="shared" si="54"/>
        <v>0</v>
      </c>
      <c r="S85" s="45">
        <f t="shared" si="54"/>
        <v>0</v>
      </c>
      <c r="T85" s="45">
        <f t="shared" si="54"/>
        <v>0</v>
      </c>
      <c r="U85" s="45">
        <f t="shared" si="54"/>
        <v>0</v>
      </c>
      <c r="V85" s="45">
        <f t="shared" si="54"/>
        <v>0</v>
      </c>
      <c r="W85" s="45">
        <f t="shared" si="54"/>
        <v>0</v>
      </c>
    </row>
    <row r="86" spans="1:23" s="5" customFormat="1" ht="15" hidden="1" customHeight="1" outlineLevel="2" x14ac:dyDescent="0.2">
      <c r="A86" s="209"/>
      <c r="B86" s="81" t="s">
        <v>91</v>
      </c>
      <c r="C86" s="82"/>
      <c r="D86" s="30" t="s">
        <v>92</v>
      </c>
      <c r="E86" s="31" t="e">
        <f>#REF!</f>
        <v>#REF!</v>
      </c>
      <c r="F86" s="31" t="e">
        <f t="shared" ref="F86" si="55">E86</f>
        <v>#REF!</v>
      </c>
      <c r="G86" s="31" t="e">
        <f>F86</f>
        <v>#REF!</v>
      </c>
      <c r="H86" s="31" t="e">
        <f t="shared" ref="H86:W86" si="56">G86</f>
        <v>#REF!</v>
      </c>
      <c r="I86" s="31" t="e">
        <f t="shared" si="56"/>
        <v>#REF!</v>
      </c>
      <c r="J86" s="31" t="e">
        <f t="shared" si="56"/>
        <v>#REF!</v>
      </c>
      <c r="K86" s="31" t="e">
        <f t="shared" si="56"/>
        <v>#REF!</v>
      </c>
      <c r="L86" s="31" t="e">
        <f t="shared" si="56"/>
        <v>#REF!</v>
      </c>
      <c r="M86" s="31" t="e">
        <f t="shared" si="56"/>
        <v>#REF!</v>
      </c>
      <c r="N86" s="31" t="e">
        <f t="shared" si="56"/>
        <v>#REF!</v>
      </c>
      <c r="O86" s="31" t="e">
        <f t="shared" si="56"/>
        <v>#REF!</v>
      </c>
      <c r="P86" s="31" t="e">
        <f t="shared" si="56"/>
        <v>#REF!</v>
      </c>
      <c r="Q86" s="31" t="e">
        <f t="shared" si="56"/>
        <v>#REF!</v>
      </c>
      <c r="R86" s="31" t="e">
        <f t="shared" si="56"/>
        <v>#REF!</v>
      </c>
      <c r="S86" s="31" t="e">
        <f t="shared" si="56"/>
        <v>#REF!</v>
      </c>
      <c r="T86" s="31" t="e">
        <f t="shared" si="56"/>
        <v>#REF!</v>
      </c>
      <c r="U86" s="31" t="e">
        <f t="shared" si="56"/>
        <v>#REF!</v>
      </c>
      <c r="V86" s="31" t="e">
        <f t="shared" si="56"/>
        <v>#REF!</v>
      </c>
      <c r="W86" s="31" t="e">
        <f t="shared" si="56"/>
        <v>#REF!</v>
      </c>
    </row>
    <row r="87" spans="1:23" s="5" customFormat="1" ht="15" hidden="1" customHeight="1" outlineLevel="1" x14ac:dyDescent="0.2">
      <c r="A87" s="211"/>
      <c r="B87" s="85" t="s">
        <v>93</v>
      </c>
      <c r="C87" s="85"/>
      <c r="D87" s="55"/>
      <c r="E87" s="86"/>
      <c r="F87" s="86"/>
      <c r="G87" s="86"/>
      <c r="H87" s="86"/>
      <c r="I87" s="86"/>
      <c r="J87" s="86"/>
      <c r="K87" s="86"/>
      <c r="L87" s="86"/>
      <c r="M87" s="86"/>
      <c r="N87" s="86"/>
      <c r="O87" s="86"/>
      <c r="P87" s="86"/>
      <c r="Q87" s="86"/>
      <c r="R87" s="86"/>
      <c r="S87" s="86"/>
      <c r="T87" s="86"/>
      <c r="U87" s="86"/>
      <c r="V87" s="86"/>
      <c r="W87" s="86"/>
    </row>
    <row r="88" spans="1:23" s="5" customFormat="1" ht="15" hidden="1" customHeight="1" outlineLevel="2" x14ac:dyDescent="0.2">
      <c r="A88" s="209"/>
      <c r="B88" s="23" t="s">
        <v>94</v>
      </c>
      <c r="C88" s="23"/>
      <c r="D88" s="24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</row>
    <row r="89" spans="1:23" s="5" customFormat="1" ht="15" hidden="1" customHeight="1" outlineLevel="2" x14ac:dyDescent="0.2">
      <c r="A89" s="209"/>
      <c r="B89" s="28" t="s">
        <v>95</v>
      </c>
      <c r="C89" s="29"/>
      <c r="D89" s="30" t="s">
        <v>96</v>
      </c>
      <c r="E89" s="87">
        <f t="shared" ref="E89:W89" si="57">IFERROR(E104/E63,0)</f>
        <v>0</v>
      </c>
      <c r="F89" s="87">
        <f t="shared" si="57"/>
        <v>0</v>
      </c>
      <c r="G89" s="87">
        <f t="shared" si="57"/>
        <v>0</v>
      </c>
      <c r="H89" s="87">
        <f t="shared" si="57"/>
        <v>0</v>
      </c>
      <c r="I89" s="87">
        <f t="shared" si="57"/>
        <v>0</v>
      </c>
      <c r="J89" s="87">
        <f t="shared" si="57"/>
        <v>0</v>
      </c>
      <c r="K89" s="87">
        <f t="shared" si="57"/>
        <v>0</v>
      </c>
      <c r="L89" s="87">
        <f t="shared" si="57"/>
        <v>0</v>
      </c>
      <c r="M89" s="87">
        <f t="shared" si="57"/>
        <v>0</v>
      </c>
      <c r="N89" s="87">
        <f t="shared" si="57"/>
        <v>0</v>
      </c>
      <c r="O89" s="87">
        <f t="shared" si="57"/>
        <v>0</v>
      </c>
      <c r="P89" s="87">
        <f t="shared" si="57"/>
        <v>0</v>
      </c>
      <c r="Q89" s="87">
        <f t="shared" si="57"/>
        <v>0</v>
      </c>
      <c r="R89" s="87">
        <f t="shared" si="57"/>
        <v>0</v>
      </c>
      <c r="S89" s="87">
        <f t="shared" si="57"/>
        <v>0</v>
      </c>
      <c r="T89" s="87">
        <f t="shared" si="57"/>
        <v>0</v>
      </c>
      <c r="U89" s="87">
        <f t="shared" si="57"/>
        <v>0</v>
      </c>
      <c r="V89" s="87">
        <f t="shared" si="57"/>
        <v>0</v>
      </c>
      <c r="W89" s="87">
        <f t="shared" si="57"/>
        <v>0</v>
      </c>
    </row>
    <row r="90" spans="1:23" s="5" customFormat="1" ht="15" hidden="1" customHeight="1" outlineLevel="2" x14ac:dyDescent="0.2">
      <c r="A90" s="209"/>
      <c r="B90" s="28" t="s">
        <v>71</v>
      </c>
      <c r="C90" s="51"/>
      <c r="D90" s="30" t="s">
        <v>96</v>
      </c>
      <c r="E90" s="87" t="e">
        <f>#REF!*E$6</f>
        <v>#REF!</v>
      </c>
      <c r="F90" s="87" t="e">
        <f t="shared" ref="F90:U94" si="58">E90*F$6</f>
        <v>#REF!</v>
      </c>
      <c r="G90" s="87" t="e">
        <f t="shared" si="58"/>
        <v>#REF!</v>
      </c>
      <c r="H90" s="87" t="e">
        <f t="shared" si="58"/>
        <v>#REF!</v>
      </c>
      <c r="I90" s="87" t="e">
        <f t="shared" si="58"/>
        <v>#REF!</v>
      </c>
      <c r="J90" s="87" t="e">
        <f t="shared" si="58"/>
        <v>#REF!</v>
      </c>
      <c r="K90" s="87" t="e">
        <f t="shared" si="58"/>
        <v>#REF!</v>
      </c>
      <c r="L90" s="87" t="e">
        <f t="shared" si="58"/>
        <v>#REF!</v>
      </c>
      <c r="M90" s="87" t="e">
        <f t="shared" si="58"/>
        <v>#REF!</v>
      </c>
      <c r="N90" s="87" t="e">
        <f t="shared" si="58"/>
        <v>#REF!</v>
      </c>
      <c r="O90" s="87" t="e">
        <f t="shared" si="58"/>
        <v>#REF!</v>
      </c>
      <c r="P90" s="87" t="e">
        <f t="shared" si="58"/>
        <v>#REF!</v>
      </c>
      <c r="Q90" s="87" t="e">
        <f t="shared" si="58"/>
        <v>#REF!</v>
      </c>
      <c r="R90" s="87" t="e">
        <f t="shared" si="58"/>
        <v>#REF!</v>
      </c>
      <c r="S90" s="87" t="e">
        <f t="shared" si="58"/>
        <v>#REF!</v>
      </c>
      <c r="T90" s="87" t="e">
        <f t="shared" si="58"/>
        <v>#REF!</v>
      </c>
      <c r="U90" s="87" t="e">
        <f t="shared" si="58"/>
        <v>#REF!</v>
      </c>
      <c r="V90" s="87" t="e">
        <f t="shared" ref="U90:W94" si="59">U90*V$6</f>
        <v>#REF!</v>
      </c>
      <c r="W90" s="87" t="e">
        <f t="shared" si="59"/>
        <v>#REF!</v>
      </c>
    </row>
    <row r="91" spans="1:23" s="5" customFormat="1" ht="15" hidden="1" customHeight="1" outlineLevel="2" x14ac:dyDescent="0.2">
      <c r="A91" s="209"/>
      <c r="B91" s="28" t="s">
        <v>72</v>
      </c>
      <c r="C91" s="51"/>
      <c r="D91" s="30" t="s">
        <v>97</v>
      </c>
      <c r="E91" s="88" t="e">
        <f>#REF!*E$6</f>
        <v>#REF!</v>
      </c>
      <c r="F91" s="88" t="e">
        <f t="shared" si="58"/>
        <v>#REF!</v>
      </c>
      <c r="G91" s="88" t="e">
        <f t="shared" si="58"/>
        <v>#REF!</v>
      </c>
      <c r="H91" s="88" t="e">
        <f t="shared" si="58"/>
        <v>#REF!</v>
      </c>
      <c r="I91" s="88" t="e">
        <f t="shared" si="58"/>
        <v>#REF!</v>
      </c>
      <c r="J91" s="88" t="e">
        <f t="shared" si="58"/>
        <v>#REF!</v>
      </c>
      <c r="K91" s="88" t="e">
        <f t="shared" si="58"/>
        <v>#REF!</v>
      </c>
      <c r="L91" s="88" t="e">
        <f t="shared" si="58"/>
        <v>#REF!</v>
      </c>
      <c r="M91" s="88" t="e">
        <f t="shared" si="58"/>
        <v>#REF!</v>
      </c>
      <c r="N91" s="88" t="e">
        <f t="shared" si="58"/>
        <v>#REF!</v>
      </c>
      <c r="O91" s="88" t="e">
        <f t="shared" si="58"/>
        <v>#REF!</v>
      </c>
      <c r="P91" s="88" t="e">
        <f t="shared" si="58"/>
        <v>#REF!</v>
      </c>
      <c r="Q91" s="88" t="e">
        <f t="shared" si="58"/>
        <v>#REF!</v>
      </c>
      <c r="R91" s="88" t="e">
        <f t="shared" si="58"/>
        <v>#REF!</v>
      </c>
      <c r="S91" s="88" t="e">
        <f t="shared" si="58"/>
        <v>#REF!</v>
      </c>
      <c r="T91" s="88" t="e">
        <f t="shared" si="58"/>
        <v>#REF!</v>
      </c>
      <c r="U91" s="88" t="e">
        <f t="shared" si="59"/>
        <v>#REF!</v>
      </c>
      <c r="V91" s="88" t="e">
        <f t="shared" si="59"/>
        <v>#REF!</v>
      </c>
      <c r="W91" s="88" t="e">
        <f t="shared" si="59"/>
        <v>#REF!</v>
      </c>
    </row>
    <row r="92" spans="1:23" s="5" customFormat="1" ht="15" hidden="1" customHeight="1" outlineLevel="2" x14ac:dyDescent="0.2">
      <c r="A92" s="209"/>
      <c r="B92" s="28" t="s">
        <v>73</v>
      </c>
      <c r="C92" s="51"/>
      <c r="D92" s="30" t="s">
        <v>97</v>
      </c>
      <c r="E92" s="88" t="e">
        <f>#REF!*E$6</f>
        <v>#REF!</v>
      </c>
      <c r="F92" s="88" t="e">
        <f t="shared" si="58"/>
        <v>#REF!</v>
      </c>
      <c r="G92" s="88" t="e">
        <f t="shared" si="58"/>
        <v>#REF!</v>
      </c>
      <c r="H92" s="88" t="e">
        <f t="shared" si="58"/>
        <v>#REF!</v>
      </c>
      <c r="I92" s="88" t="e">
        <f t="shared" si="58"/>
        <v>#REF!</v>
      </c>
      <c r="J92" s="88" t="e">
        <f t="shared" si="58"/>
        <v>#REF!</v>
      </c>
      <c r="K92" s="88" t="e">
        <f t="shared" si="58"/>
        <v>#REF!</v>
      </c>
      <c r="L92" s="88" t="e">
        <f t="shared" si="58"/>
        <v>#REF!</v>
      </c>
      <c r="M92" s="88" t="e">
        <f t="shared" si="58"/>
        <v>#REF!</v>
      </c>
      <c r="N92" s="88" t="e">
        <f t="shared" si="58"/>
        <v>#REF!</v>
      </c>
      <c r="O92" s="88" t="e">
        <f t="shared" si="58"/>
        <v>#REF!</v>
      </c>
      <c r="P92" s="88" t="e">
        <f t="shared" si="58"/>
        <v>#REF!</v>
      </c>
      <c r="Q92" s="88" t="e">
        <f t="shared" si="58"/>
        <v>#REF!</v>
      </c>
      <c r="R92" s="88" t="e">
        <f t="shared" si="58"/>
        <v>#REF!</v>
      </c>
      <c r="S92" s="88" t="e">
        <f t="shared" si="58"/>
        <v>#REF!</v>
      </c>
      <c r="T92" s="88" t="e">
        <f t="shared" si="58"/>
        <v>#REF!</v>
      </c>
      <c r="U92" s="88" t="e">
        <f t="shared" si="59"/>
        <v>#REF!</v>
      </c>
      <c r="V92" s="88" t="e">
        <f t="shared" si="59"/>
        <v>#REF!</v>
      </c>
      <c r="W92" s="88" t="e">
        <f t="shared" si="59"/>
        <v>#REF!</v>
      </c>
    </row>
    <row r="93" spans="1:23" s="5" customFormat="1" ht="15" hidden="1" customHeight="1" outlineLevel="2" x14ac:dyDescent="0.2">
      <c r="A93" s="209"/>
      <c r="B93" s="75" t="s">
        <v>74</v>
      </c>
      <c r="C93" s="76"/>
      <c r="D93" s="30" t="s">
        <v>97</v>
      </c>
      <c r="E93" s="87" t="e">
        <f>#REF!*E$6</f>
        <v>#REF!</v>
      </c>
      <c r="F93" s="87" t="e">
        <f t="shared" si="58"/>
        <v>#REF!</v>
      </c>
      <c r="G93" s="87" t="e">
        <f t="shared" si="58"/>
        <v>#REF!</v>
      </c>
      <c r="H93" s="87" t="e">
        <f t="shared" si="58"/>
        <v>#REF!</v>
      </c>
      <c r="I93" s="87" t="e">
        <f t="shared" si="58"/>
        <v>#REF!</v>
      </c>
      <c r="J93" s="87" t="e">
        <f t="shared" si="58"/>
        <v>#REF!</v>
      </c>
      <c r="K93" s="87" t="e">
        <f t="shared" si="58"/>
        <v>#REF!</v>
      </c>
      <c r="L93" s="87" t="e">
        <f t="shared" si="58"/>
        <v>#REF!</v>
      </c>
      <c r="M93" s="87" t="e">
        <f t="shared" si="58"/>
        <v>#REF!</v>
      </c>
      <c r="N93" s="87" t="e">
        <f t="shared" si="58"/>
        <v>#REF!</v>
      </c>
      <c r="O93" s="87" t="e">
        <f t="shared" si="58"/>
        <v>#REF!</v>
      </c>
      <c r="P93" s="87" t="e">
        <f t="shared" si="58"/>
        <v>#REF!</v>
      </c>
      <c r="Q93" s="87" t="e">
        <f t="shared" si="58"/>
        <v>#REF!</v>
      </c>
      <c r="R93" s="87" t="e">
        <f t="shared" si="58"/>
        <v>#REF!</v>
      </c>
      <c r="S93" s="87" t="e">
        <f t="shared" si="58"/>
        <v>#REF!</v>
      </c>
      <c r="T93" s="87" t="e">
        <f t="shared" si="58"/>
        <v>#REF!</v>
      </c>
      <c r="U93" s="87" t="e">
        <f t="shared" si="59"/>
        <v>#REF!</v>
      </c>
      <c r="V93" s="87" t="e">
        <f t="shared" si="59"/>
        <v>#REF!</v>
      </c>
      <c r="W93" s="87" t="e">
        <f t="shared" si="59"/>
        <v>#REF!</v>
      </c>
    </row>
    <row r="94" spans="1:23" s="5" customFormat="1" ht="15" hidden="1" customHeight="1" outlineLevel="2" x14ac:dyDescent="0.2">
      <c r="A94" s="209"/>
      <c r="B94" s="75" t="s">
        <v>75</v>
      </c>
      <c r="C94" s="76"/>
      <c r="D94" s="30" t="s">
        <v>97</v>
      </c>
      <c r="E94" s="87" t="e">
        <f>#REF!*E$6</f>
        <v>#REF!</v>
      </c>
      <c r="F94" s="87" t="e">
        <f t="shared" si="58"/>
        <v>#REF!</v>
      </c>
      <c r="G94" s="87" t="e">
        <f t="shared" si="58"/>
        <v>#REF!</v>
      </c>
      <c r="H94" s="87" t="e">
        <f t="shared" si="58"/>
        <v>#REF!</v>
      </c>
      <c r="I94" s="87" t="e">
        <f t="shared" si="58"/>
        <v>#REF!</v>
      </c>
      <c r="J94" s="87" t="e">
        <f t="shared" si="58"/>
        <v>#REF!</v>
      </c>
      <c r="K94" s="87" t="e">
        <f t="shared" si="58"/>
        <v>#REF!</v>
      </c>
      <c r="L94" s="87" t="e">
        <f t="shared" si="58"/>
        <v>#REF!</v>
      </c>
      <c r="M94" s="87" t="e">
        <f t="shared" si="58"/>
        <v>#REF!</v>
      </c>
      <c r="N94" s="87" t="e">
        <f t="shared" si="58"/>
        <v>#REF!</v>
      </c>
      <c r="O94" s="87" t="e">
        <f t="shared" si="58"/>
        <v>#REF!</v>
      </c>
      <c r="P94" s="87" t="e">
        <f t="shared" si="58"/>
        <v>#REF!</v>
      </c>
      <c r="Q94" s="87" t="e">
        <f t="shared" si="58"/>
        <v>#REF!</v>
      </c>
      <c r="R94" s="87" t="e">
        <f t="shared" si="58"/>
        <v>#REF!</v>
      </c>
      <c r="S94" s="87" t="e">
        <f t="shared" si="58"/>
        <v>#REF!</v>
      </c>
      <c r="T94" s="87" t="e">
        <f t="shared" si="58"/>
        <v>#REF!</v>
      </c>
      <c r="U94" s="87" t="e">
        <f t="shared" si="59"/>
        <v>#REF!</v>
      </c>
      <c r="V94" s="87" t="e">
        <f t="shared" si="59"/>
        <v>#REF!</v>
      </c>
      <c r="W94" s="87" t="e">
        <f t="shared" si="59"/>
        <v>#REF!</v>
      </c>
    </row>
    <row r="95" spans="1:23" s="5" customFormat="1" ht="15" hidden="1" customHeight="1" outlineLevel="2" x14ac:dyDescent="0.2">
      <c r="A95" s="209"/>
      <c r="B95" s="89" t="s">
        <v>98</v>
      </c>
      <c r="C95" s="89"/>
      <c r="D95" s="24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</row>
    <row r="96" spans="1:23" s="5" customFormat="1" ht="15" hidden="1" customHeight="1" outlineLevel="2" x14ac:dyDescent="0.2">
      <c r="A96" s="204"/>
      <c r="B96" s="90" t="s">
        <v>99</v>
      </c>
      <c r="C96" s="90"/>
      <c r="D96" s="30" t="s">
        <v>100</v>
      </c>
      <c r="E96" s="91">
        <f>IFERROR(E113/E32,0)</f>
        <v>0</v>
      </c>
      <c r="F96" s="91">
        <f>IFERROR(F113/F32,0)</f>
        <v>0</v>
      </c>
      <c r="G96" s="91">
        <f t="shared" ref="G96:W96" si="60">F96*G$7</f>
        <v>0</v>
      </c>
      <c r="H96" s="91">
        <f t="shared" si="60"/>
        <v>0</v>
      </c>
      <c r="I96" s="91">
        <f t="shared" si="60"/>
        <v>0</v>
      </c>
      <c r="J96" s="91">
        <f t="shared" si="60"/>
        <v>0</v>
      </c>
      <c r="K96" s="91">
        <f t="shared" si="60"/>
        <v>0</v>
      </c>
      <c r="L96" s="91">
        <f t="shared" si="60"/>
        <v>0</v>
      </c>
      <c r="M96" s="91">
        <f t="shared" si="60"/>
        <v>0</v>
      </c>
      <c r="N96" s="91">
        <f t="shared" si="60"/>
        <v>0</v>
      </c>
      <c r="O96" s="91">
        <f t="shared" si="60"/>
        <v>0</v>
      </c>
      <c r="P96" s="91">
        <f t="shared" si="60"/>
        <v>0</v>
      </c>
      <c r="Q96" s="91">
        <f t="shared" si="60"/>
        <v>0</v>
      </c>
      <c r="R96" s="91">
        <f t="shared" si="60"/>
        <v>0</v>
      </c>
      <c r="S96" s="91">
        <f t="shared" si="60"/>
        <v>0</v>
      </c>
      <c r="T96" s="91">
        <f t="shared" si="60"/>
        <v>0</v>
      </c>
      <c r="U96" s="91">
        <f t="shared" si="60"/>
        <v>0</v>
      </c>
      <c r="V96" s="91">
        <f t="shared" si="60"/>
        <v>0</v>
      </c>
      <c r="W96" s="91">
        <f t="shared" si="60"/>
        <v>0</v>
      </c>
    </row>
    <row r="97" spans="1:23" s="5" customFormat="1" ht="15" hidden="1" customHeight="1" outlineLevel="2" x14ac:dyDescent="0.2">
      <c r="A97" s="204"/>
      <c r="B97" s="90"/>
      <c r="C97" s="90"/>
      <c r="D97" s="30"/>
      <c r="E97" s="91"/>
      <c r="F97" s="91"/>
      <c r="G97" s="91"/>
      <c r="H97" s="91"/>
      <c r="I97" s="91"/>
      <c r="J97" s="91"/>
      <c r="K97" s="91"/>
      <c r="L97" s="91"/>
      <c r="M97" s="91"/>
      <c r="N97" s="91"/>
      <c r="O97" s="91"/>
      <c r="P97" s="91"/>
      <c r="Q97" s="91"/>
      <c r="R97" s="91"/>
      <c r="S97" s="91"/>
      <c r="T97" s="91"/>
      <c r="U97" s="91"/>
      <c r="V97" s="91"/>
      <c r="W97" s="91"/>
    </row>
    <row r="98" spans="1:23" s="5" customFormat="1" ht="15" hidden="1" customHeight="1" outlineLevel="2" x14ac:dyDescent="0.2">
      <c r="A98" s="204"/>
      <c r="B98" s="89" t="s">
        <v>101</v>
      </c>
      <c r="C98" s="89"/>
      <c r="D98" s="24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</row>
    <row r="99" spans="1:23" s="5" customFormat="1" ht="15" hidden="1" customHeight="1" outlineLevel="2" x14ac:dyDescent="0.2">
      <c r="A99" s="204"/>
      <c r="B99" s="90" t="s">
        <v>102</v>
      </c>
      <c r="C99" s="90"/>
      <c r="D99" s="30" t="s">
        <v>103</v>
      </c>
      <c r="E99" s="91" t="e">
        <f>#REF!*E$5</f>
        <v>#REF!</v>
      </c>
      <c r="F99" s="91" t="e">
        <f t="shared" ref="F99:W99" si="61">E99*F$5</f>
        <v>#REF!</v>
      </c>
      <c r="G99" s="91" t="e">
        <f t="shared" si="61"/>
        <v>#REF!</v>
      </c>
      <c r="H99" s="91" t="e">
        <f t="shared" si="61"/>
        <v>#REF!</v>
      </c>
      <c r="I99" s="91" t="e">
        <f t="shared" si="61"/>
        <v>#REF!</v>
      </c>
      <c r="J99" s="91" t="e">
        <f t="shared" si="61"/>
        <v>#REF!</v>
      </c>
      <c r="K99" s="91" t="e">
        <f t="shared" si="61"/>
        <v>#REF!</v>
      </c>
      <c r="L99" s="91" t="e">
        <f t="shared" si="61"/>
        <v>#REF!</v>
      </c>
      <c r="M99" s="91" t="e">
        <f t="shared" si="61"/>
        <v>#REF!</v>
      </c>
      <c r="N99" s="91" t="e">
        <f t="shared" si="61"/>
        <v>#REF!</v>
      </c>
      <c r="O99" s="91" t="e">
        <f t="shared" si="61"/>
        <v>#REF!</v>
      </c>
      <c r="P99" s="91" t="e">
        <f t="shared" si="61"/>
        <v>#REF!</v>
      </c>
      <c r="Q99" s="91" t="e">
        <f t="shared" si="61"/>
        <v>#REF!</v>
      </c>
      <c r="R99" s="91" t="e">
        <f t="shared" si="61"/>
        <v>#REF!</v>
      </c>
      <c r="S99" s="91" t="e">
        <f t="shared" si="61"/>
        <v>#REF!</v>
      </c>
      <c r="T99" s="91" t="e">
        <f t="shared" si="61"/>
        <v>#REF!</v>
      </c>
      <c r="U99" s="91" t="e">
        <f t="shared" si="61"/>
        <v>#REF!</v>
      </c>
      <c r="V99" s="91" t="e">
        <f t="shared" si="61"/>
        <v>#REF!</v>
      </c>
      <c r="W99" s="91" t="e">
        <f t="shared" si="61"/>
        <v>#REF!</v>
      </c>
    </row>
    <row r="100" spans="1:23" s="5" customFormat="1" ht="15" hidden="1" customHeight="1" outlineLevel="2" x14ac:dyDescent="0.2">
      <c r="A100" s="204"/>
      <c r="B100" s="90"/>
      <c r="C100" s="90"/>
      <c r="D100" s="30"/>
      <c r="E100" s="91"/>
      <c r="F100" s="91"/>
      <c r="G100" s="91"/>
      <c r="H100" s="91"/>
      <c r="I100" s="91"/>
      <c r="J100" s="91"/>
      <c r="K100" s="91"/>
      <c r="L100" s="91"/>
      <c r="M100" s="91"/>
      <c r="N100" s="91"/>
      <c r="O100" s="91"/>
      <c r="P100" s="91"/>
      <c r="Q100" s="91"/>
      <c r="R100" s="91"/>
      <c r="S100" s="91"/>
      <c r="T100" s="91"/>
      <c r="U100" s="91"/>
      <c r="V100" s="91"/>
      <c r="W100" s="91"/>
    </row>
    <row r="101" spans="1:23" s="5" customFormat="1" ht="15" hidden="1" customHeight="1" outlineLevel="2" x14ac:dyDescent="0.2">
      <c r="A101" s="204"/>
      <c r="B101" s="90"/>
      <c r="C101" s="90"/>
      <c r="D101" s="30"/>
      <c r="E101" s="91"/>
      <c r="F101" s="91"/>
      <c r="G101" s="91"/>
      <c r="H101" s="91"/>
      <c r="I101" s="91"/>
      <c r="J101" s="91"/>
      <c r="K101" s="91"/>
      <c r="L101" s="91"/>
      <c r="M101" s="91"/>
      <c r="N101" s="91"/>
      <c r="O101" s="91"/>
      <c r="P101" s="91"/>
      <c r="Q101" s="91"/>
      <c r="R101" s="91"/>
      <c r="S101" s="91"/>
      <c r="T101" s="91"/>
      <c r="U101" s="91"/>
      <c r="V101" s="91"/>
      <c r="W101" s="91"/>
    </row>
    <row r="102" spans="1:23" s="5" customFormat="1" ht="15" hidden="1" customHeight="1" outlineLevel="1" x14ac:dyDescent="0.2">
      <c r="A102" s="204"/>
      <c r="B102" s="49" t="s">
        <v>104</v>
      </c>
      <c r="C102" s="49"/>
      <c r="D102" s="55"/>
      <c r="E102" s="86"/>
      <c r="F102" s="86"/>
      <c r="G102" s="86"/>
      <c r="H102" s="86"/>
      <c r="I102" s="86"/>
      <c r="J102" s="86"/>
      <c r="K102" s="86"/>
      <c r="L102" s="86"/>
      <c r="M102" s="86"/>
      <c r="N102" s="86"/>
      <c r="O102" s="86"/>
      <c r="P102" s="86"/>
      <c r="Q102" s="86"/>
      <c r="R102" s="86"/>
      <c r="S102" s="86"/>
      <c r="T102" s="86"/>
      <c r="U102" s="86"/>
      <c r="V102" s="86"/>
      <c r="W102" s="86"/>
    </row>
    <row r="103" spans="1:23" s="5" customFormat="1" ht="15" hidden="1" customHeight="1" outlineLevel="1" x14ac:dyDescent="0.2">
      <c r="A103" s="204"/>
      <c r="B103" s="92" t="s">
        <v>105</v>
      </c>
      <c r="C103" s="92"/>
      <c r="D103" s="30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</row>
    <row r="104" spans="1:23" s="5" customFormat="1" ht="15" hidden="1" customHeight="1" outlineLevel="2" x14ac:dyDescent="0.2">
      <c r="A104" s="93"/>
      <c r="B104" s="81" t="s">
        <v>106</v>
      </c>
      <c r="C104" s="82"/>
      <c r="D104" s="30" t="s">
        <v>107</v>
      </c>
      <c r="E104" s="65"/>
      <c r="F104" s="65"/>
      <c r="G104" s="31" t="e">
        <f t="shared" ref="G104:W104" si="62">SUM(G105:G109)</f>
        <v>#REF!</v>
      </c>
      <c r="H104" s="31" t="e">
        <f t="shared" si="62"/>
        <v>#REF!</v>
      </c>
      <c r="I104" s="31" t="e">
        <f t="shared" si="62"/>
        <v>#REF!</v>
      </c>
      <c r="J104" s="31" t="e">
        <f t="shared" si="62"/>
        <v>#REF!</v>
      </c>
      <c r="K104" s="31" t="e">
        <f t="shared" si="62"/>
        <v>#REF!</v>
      </c>
      <c r="L104" s="31" t="e">
        <f t="shared" si="62"/>
        <v>#REF!</v>
      </c>
      <c r="M104" s="31" t="e">
        <f t="shared" si="62"/>
        <v>#REF!</v>
      </c>
      <c r="N104" s="31" t="e">
        <f t="shared" si="62"/>
        <v>#REF!</v>
      </c>
      <c r="O104" s="31" t="e">
        <f t="shared" si="62"/>
        <v>#REF!</v>
      </c>
      <c r="P104" s="31" t="e">
        <f t="shared" si="62"/>
        <v>#REF!</v>
      </c>
      <c r="Q104" s="31" t="e">
        <f t="shared" si="62"/>
        <v>#REF!</v>
      </c>
      <c r="R104" s="31" t="e">
        <f t="shared" si="62"/>
        <v>#REF!</v>
      </c>
      <c r="S104" s="31" t="e">
        <f t="shared" si="62"/>
        <v>#REF!</v>
      </c>
      <c r="T104" s="43" t="e">
        <f t="shared" si="62"/>
        <v>#REF!</v>
      </c>
      <c r="U104" s="31" t="e">
        <f t="shared" si="62"/>
        <v>#REF!</v>
      </c>
      <c r="V104" s="31" t="e">
        <f t="shared" si="62"/>
        <v>#REF!</v>
      </c>
      <c r="W104" s="31" t="e">
        <f t="shared" si="62"/>
        <v>#REF!</v>
      </c>
    </row>
    <row r="105" spans="1:23" s="5" customFormat="1" ht="15" hidden="1" customHeight="1" outlineLevel="3" x14ac:dyDescent="0.2">
      <c r="A105" s="93"/>
      <c r="B105" s="7" t="s">
        <v>71</v>
      </c>
      <c r="C105" s="94"/>
      <c r="D105" s="30" t="s">
        <v>107</v>
      </c>
      <c r="E105" s="31" t="e">
        <f>E90*#REF!</f>
        <v>#REF!</v>
      </c>
      <c r="F105" s="31" t="e">
        <f>F90*#REF!</f>
        <v>#REF!</v>
      </c>
      <c r="G105" s="31" t="e">
        <f>G90*#REF!</f>
        <v>#REF!</v>
      </c>
      <c r="H105" s="31" t="e">
        <f>H90*#REF!</f>
        <v>#REF!</v>
      </c>
      <c r="I105" s="31" t="e">
        <f>I90*#REF!</f>
        <v>#REF!</v>
      </c>
      <c r="J105" s="31" t="e">
        <f>J90*#REF!</f>
        <v>#REF!</v>
      </c>
      <c r="K105" s="31" t="e">
        <f>K90*#REF!</f>
        <v>#REF!</v>
      </c>
      <c r="L105" s="31" t="e">
        <f>L90*#REF!</f>
        <v>#REF!</v>
      </c>
      <c r="M105" s="31" t="e">
        <f>M90*#REF!</f>
        <v>#REF!</v>
      </c>
      <c r="N105" s="31" t="e">
        <f>N90*#REF!</f>
        <v>#REF!</v>
      </c>
      <c r="O105" s="31" t="e">
        <f>O90*#REF!</f>
        <v>#REF!</v>
      </c>
      <c r="P105" s="31" t="e">
        <f>P90*#REF!</f>
        <v>#REF!</v>
      </c>
      <c r="Q105" s="31" t="e">
        <f>Q90*#REF!</f>
        <v>#REF!</v>
      </c>
      <c r="R105" s="31" t="e">
        <f>R90*#REF!</f>
        <v>#REF!</v>
      </c>
      <c r="S105" s="31" t="e">
        <f>S90*#REF!</f>
        <v>#REF!</v>
      </c>
      <c r="T105" s="43" t="e">
        <f>T90*#REF!</f>
        <v>#REF!</v>
      </c>
      <c r="U105" s="31" t="e">
        <f>U90*#REF!</f>
        <v>#REF!</v>
      </c>
      <c r="V105" s="31" t="e">
        <f>V90*#REF!</f>
        <v>#REF!</v>
      </c>
      <c r="W105" s="31" t="e">
        <f>W90*#REF!</f>
        <v>#REF!</v>
      </c>
    </row>
    <row r="106" spans="1:23" s="5" customFormat="1" ht="15" hidden="1" customHeight="1" outlineLevel="3" x14ac:dyDescent="0.2">
      <c r="A106" s="93"/>
      <c r="B106" s="7" t="s">
        <v>72</v>
      </c>
      <c r="C106" s="94"/>
      <c r="D106" s="30" t="s">
        <v>107</v>
      </c>
      <c r="E106" s="65"/>
      <c r="F106" s="65"/>
      <c r="G106" s="48" t="e">
        <f>G91*#REF!</f>
        <v>#REF!</v>
      </c>
      <c r="H106" s="48" t="e">
        <f>H91*#REF!</f>
        <v>#REF!</v>
      </c>
      <c r="I106" s="48" t="e">
        <f>I91*#REF!</f>
        <v>#REF!</v>
      </c>
      <c r="J106" s="48" t="e">
        <f>J91*#REF!</f>
        <v>#REF!</v>
      </c>
      <c r="K106" s="48" t="e">
        <f>K91*#REF!</f>
        <v>#REF!</v>
      </c>
      <c r="L106" s="48" t="e">
        <f>L91*#REF!</f>
        <v>#REF!</v>
      </c>
      <c r="M106" s="48" t="e">
        <f>M91*#REF!</f>
        <v>#REF!</v>
      </c>
      <c r="N106" s="48" t="e">
        <f>N91*#REF!</f>
        <v>#REF!</v>
      </c>
      <c r="O106" s="48" t="e">
        <f>O91*#REF!</f>
        <v>#REF!</v>
      </c>
      <c r="P106" s="48" t="e">
        <f>P91*#REF!</f>
        <v>#REF!</v>
      </c>
      <c r="Q106" s="48" t="e">
        <f>Q91*#REF!</f>
        <v>#REF!</v>
      </c>
      <c r="R106" s="48" t="e">
        <f>R91*#REF!</f>
        <v>#REF!</v>
      </c>
      <c r="S106" s="48" t="e">
        <f>S91*#REF!</f>
        <v>#REF!</v>
      </c>
      <c r="T106" s="95" t="e">
        <f>T91*#REF!</f>
        <v>#REF!</v>
      </c>
      <c r="U106" s="48" t="e">
        <f>U91*#REF!</f>
        <v>#REF!</v>
      </c>
      <c r="V106" s="48" t="e">
        <f>V91*#REF!</f>
        <v>#REF!</v>
      </c>
      <c r="W106" s="48" t="e">
        <f>W91*#REF!</f>
        <v>#REF!</v>
      </c>
    </row>
    <row r="107" spans="1:23" s="5" customFormat="1" ht="15" hidden="1" customHeight="1" outlineLevel="3" x14ac:dyDescent="0.2">
      <c r="A107" s="93"/>
      <c r="B107" s="7" t="s">
        <v>73</v>
      </c>
      <c r="C107" s="94"/>
      <c r="D107" s="30" t="s">
        <v>107</v>
      </c>
      <c r="E107" s="31" t="e">
        <f>#REF!*E92</f>
        <v>#REF!</v>
      </c>
      <c r="F107" s="31" t="e">
        <f>#REF!*F92</f>
        <v>#REF!</v>
      </c>
      <c r="G107" s="31" t="e">
        <f>#REF!*G92</f>
        <v>#REF!</v>
      </c>
      <c r="H107" s="31" t="e">
        <f>#REF!*H92</f>
        <v>#REF!</v>
      </c>
      <c r="I107" s="31" t="e">
        <f>#REF!*I92</f>
        <v>#REF!</v>
      </c>
      <c r="J107" s="31" t="e">
        <f>#REF!*J92</f>
        <v>#REF!</v>
      </c>
      <c r="K107" s="31" t="e">
        <f>#REF!*K92</f>
        <v>#REF!</v>
      </c>
      <c r="L107" s="31" t="e">
        <f>#REF!*L92</f>
        <v>#REF!</v>
      </c>
      <c r="M107" s="31" t="e">
        <f>#REF!*M92</f>
        <v>#REF!</v>
      </c>
      <c r="N107" s="31" t="e">
        <f>#REF!*N92</f>
        <v>#REF!</v>
      </c>
      <c r="O107" s="31" t="e">
        <f>#REF!*O92</f>
        <v>#REF!</v>
      </c>
      <c r="P107" s="31" t="e">
        <f>#REF!*P92</f>
        <v>#REF!</v>
      </c>
      <c r="Q107" s="31" t="e">
        <f>#REF!*Q92</f>
        <v>#REF!</v>
      </c>
      <c r="R107" s="31" t="e">
        <f>#REF!*R92</f>
        <v>#REF!</v>
      </c>
      <c r="S107" s="31" t="e">
        <f>#REF!*S92</f>
        <v>#REF!</v>
      </c>
      <c r="T107" s="43" t="e">
        <f>#REF!*T92</f>
        <v>#REF!</v>
      </c>
      <c r="U107" s="31" t="e">
        <f>#REF!*U92</f>
        <v>#REF!</v>
      </c>
      <c r="V107" s="31" t="e">
        <f>#REF!*V92</f>
        <v>#REF!</v>
      </c>
      <c r="W107" s="31" t="e">
        <f>#REF!*W92</f>
        <v>#REF!</v>
      </c>
    </row>
    <row r="108" spans="1:23" s="5" customFormat="1" ht="15" hidden="1" customHeight="1" outlineLevel="3" x14ac:dyDescent="0.2">
      <c r="A108" s="93"/>
      <c r="B108" s="96" t="s">
        <v>74</v>
      </c>
      <c r="C108" s="97"/>
      <c r="D108" s="30" t="s">
        <v>107</v>
      </c>
      <c r="E108" s="31" t="e">
        <f>E93*#REF!</f>
        <v>#REF!</v>
      </c>
      <c r="F108" s="31" t="e">
        <f>F93*#REF!</f>
        <v>#REF!</v>
      </c>
      <c r="G108" s="31" t="e">
        <f>G93*#REF!</f>
        <v>#REF!</v>
      </c>
      <c r="H108" s="31" t="e">
        <f>H93*#REF!</f>
        <v>#REF!</v>
      </c>
      <c r="I108" s="31" t="e">
        <f>I93*#REF!</f>
        <v>#REF!</v>
      </c>
      <c r="J108" s="31" t="e">
        <f>J93*#REF!</f>
        <v>#REF!</v>
      </c>
      <c r="K108" s="31" t="e">
        <f>K93*#REF!</f>
        <v>#REF!</v>
      </c>
      <c r="L108" s="31" t="e">
        <f>L93*#REF!</f>
        <v>#REF!</v>
      </c>
      <c r="M108" s="31" t="e">
        <f>M93*#REF!</f>
        <v>#REF!</v>
      </c>
      <c r="N108" s="31" t="e">
        <f>N93*#REF!</f>
        <v>#REF!</v>
      </c>
      <c r="O108" s="31" t="e">
        <f>O93*#REF!</f>
        <v>#REF!</v>
      </c>
      <c r="P108" s="31" t="e">
        <f>P93*#REF!</f>
        <v>#REF!</v>
      </c>
      <c r="Q108" s="31" t="e">
        <f>Q93*#REF!</f>
        <v>#REF!</v>
      </c>
      <c r="R108" s="31" t="e">
        <f>R93*#REF!</f>
        <v>#REF!</v>
      </c>
      <c r="S108" s="31" t="e">
        <f>S93*#REF!</f>
        <v>#REF!</v>
      </c>
      <c r="T108" s="43" t="e">
        <f>T93*#REF!</f>
        <v>#REF!</v>
      </c>
      <c r="U108" s="31" t="e">
        <f>U93*#REF!</f>
        <v>#REF!</v>
      </c>
      <c r="V108" s="31" t="e">
        <f>V93*#REF!</f>
        <v>#REF!</v>
      </c>
      <c r="W108" s="31" t="e">
        <f>W93*#REF!</f>
        <v>#REF!</v>
      </c>
    </row>
    <row r="109" spans="1:23" s="5" customFormat="1" ht="15" hidden="1" customHeight="1" outlineLevel="3" x14ac:dyDescent="0.2">
      <c r="A109" s="93"/>
      <c r="B109" s="96" t="s">
        <v>75</v>
      </c>
      <c r="C109" s="97"/>
      <c r="D109" s="30" t="s">
        <v>107</v>
      </c>
      <c r="E109" s="31" t="e">
        <f>E94*#REF!</f>
        <v>#REF!</v>
      </c>
      <c r="F109" s="31" t="e">
        <f>F94*#REF!</f>
        <v>#REF!</v>
      </c>
      <c r="G109" s="31" t="e">
        <f>G94*#REF!</f>
        <v>#REF!</v>
      </c>
      <c r="H109" s="31" t="e">
        <f>H94*#REF!</f>
        <v>#REF!</v>
      </c>
      <c r="I109" s="31" t="e">
        <f>I94*#REF!</f>
        <v>#REF!</v>
      </c>
      <c r="J109" s="31" t="e">
        <f>J94*#REF!</f>
        <v>#REF!</v>
      </c>
      <c r="K109" s="31" t="e">
        <f>K94*#REF!</f>
        <v>#REF!</v>
      </c>
      <c r="L109" s="31" t="e">
        <f>L94*#REF!</f>
        <v>#REF!</v>
      </c>
      <c r="M109" s="31" t="e">
        <f>M94*#REF!</f>
        <v>#REF!</v>
      </c>
      <c r="N109" s="31" t="e">
        <f>N94*#REF!</f>
        <v>#REF!</v>
      </c>
      <c r="O109" s="31" t="e">
        <f>O94*#REF!</f>
        <v>#REF!</v>
      </c>
      <c r="P109" s="31" t="e">
        <f>P94*#REF!</f>
        <v>#REF!</v>
      </c>
      <c r="Q109" s="31" t="e">
        <f>Q94*#REF!</f>
        <v>#REF!</v>
      </c>
      <c r="R109" s="31" t="e">
        <f>R94*#REF!</f>
        <v>#REF!</v>
      </c>
      <c r="S109" s="31" t="e">
        <f>S94*#REF!</f>
        <v>#REF!</v>
      </c>
      <c r="T109" s="43" t="e">
        <f>T94*#REF!</f>
        <v>#REF!</v>
      </c>
      <c r="U109" s="31" t="e">
        <f>U94*#REF!</f>
        <v>#REF!</v>
      </c>
      <c r="V109" s="31" t="e">
        <f>V94*#REF!</f>
        <v>#REF!</v>
      </c>
      <c r="W109" s="31" t="e">
        <f>W94*#REF!</f>
        <v>#REF!</v>
      </c>
    </row>
    <row r="110" spans="1:23" s="5" customFormat="1" ht="15" hidden="1" customHeight="1" outlineLevel="2" x14ac:dyDescent="0.2">
      <c r="A110" s="93"/>
      <c r="B110" s="81" t="s">
        <v>108</v>
      </c>
      <c r="C110" s="82"/>
      <c r="D110" s="30" t="s">
        <v>107</v>
      </c>
      <c r="E110" s="31" t="e">
        <f t="shared" ref="E110:W110" si="63">SUM(E111:E113)</f>
        <v>#REF!</v>
      </c>
      <c r="F110" s="31" t="e">
        <f t="shared" si="63"/>
        <v>#REF!</v>
      </c>
      <c r="G110" s="31" t="e">
        <f t="shared" si="63"/>
        <v>#REF!</v>
      </c>
      <c r="H110" s="31" t="e">
        <f t="shared" si="63"/>
        <v>#REF!</v>
      </c>
      <c r="I110" s="31" t="e">
        <f t="shared" si="63"/>
        <v>#REF!</v>
      </c>
      <c r="J110" s="31" t="e">
        <f t="shared" si="63"/>
        <v>#REF!</v>
      </c>
      <c r="K110" s="31" t="e">
        <f t="shared" si="63"/>
        <v>#REF!</v>
      </c>
      <c r="L110" s="31" t="e">
        <f t="shared" si="63"/>
        <v>#REF!</v>
      </c>
      <c r="M110" s="31" t="e">
        <f t="shared" si="63"/>
        <v>#REF!</v>
      </c>
      <c r="N110" s="31" t="e">
        <f t="shared" si="63"/>
        <v>#REF!</v>
      </c>
      <c r="O110" s="31" t="e">
        <f t="shared" si="63"/>
        <v>#REF!</v>
      </c>
      <c r="P110" s="31" t="e">
        <f t="shared" si="63"/>
        <v>#REF!</v>
      </c>
      <c r="Q110" s="31" t="e">
        <f t="shared" si="63"/>
        <v>#REF!</v>
      </c>
      <c r="R110" s="31" t="e">
        <f t="shared" si="63"/>
        <v>#REF!</v>
      </c>
      <c r="S110" s="31" t="e">
        <f t="shared" si="63"/>
        <v>#REF!</v>
      </c>
      <c r="T110" s="43" t="e">
        <f t="shared" ca="1" si="63"/>
        <v>#REF!</v>
      </c>
      <c r="U110" s="31" t="e">
        <f t="shared" ca="1" si="63"/>
        <v>#REF!</v>
      </c>
      <c r="V110" s="31" t="e">
        <f t="shared" ca="1" si="63"/>
        <v>#REF!</v>
      </c>
      <c r="W110" s="31" t="e">
        <f t="shared" ca="1" si="63"/>
        <v>#REF!</v>
      </c>
    </row>
    <row r="111" spans="1:23" s="5" customFormat="1" ht="15" hidden="1" customHeight="1" outlineLevel="3" x14ac:dyDescent="0.2">
      <c r="A111" s="93"/>
      <c r="B111" s="81" t="s">
        <v>109</v>
      </c>
      <c r="C111" s="98"/>
      <c r="D111" s="30" t="s">
        <v>107</v>
      </c>
      <c r="E111" s="65"/>
      <c r="F111" s="65"/>
      <c r="G111" s="31" t="e">
        <f t="shared" ref="G111:W111" si="64">G99*G86*G48</f>
        <v>#REF!</v>
      </c>
      <c r="H111" s="31" t="e">
        <f t="shared" si="64"/>
        <v>#REF!</v>
      </c>
      <c r="I111" s="31" t="e">
        <f t="shared" si="64"/>
        <v>#REF!</v>
      </c>
      <c r="J111" s="31" t="e">
        <f t="shared" si="64"/>
        <v>#REF!</v>
      </c>
      <c r="K111" s="31" t="e">
        <f t="shared" si="64"/>
        <v>#REF!</v>
      </c>
      <c r="L111" s="31" t="e">
        <f t="shared" si="64"/>
        <v>#REF!</v>
      </c>
      <c r="M111" s="31" t="e">
        <f t="shared" si="64"/>
        <v>#REF!</v>
      </c>
      <c r="N111" s="31" t="e">
        <f t="shared" si="64"/>
        <v>#REF!</v>
      </c>
      <c r="O111" s="31" t="e">
        <f t="shared" si="64"/>
        <v>#REF!</v>
      </c>
      <c r="P111" s="31" t="e">
        <f t="shared" si="64"/>
        <v>#REF!</v>
      </c>
      <c r="Q111" s="31" t="e">
        <f t="shared" si="64"/>
        <v>#REF!</v>
      </c>
      <c r="R111" s="31" t="e">
        <f t="shared" si="64"/>
        <v>#REF!</v>
      </c>
      <c r="S111" s="31" t="e">
        <f t="shared" si="64"/>
        <v>#REF!</v>
      </c>
      <c r="T111" s="43" t="e">
        <f t="shared" ca="1" si="64"/>
        <v>#REF!</v>
      </c>
      <c r="U111" s="31" t="e">
        <f t="shared" ca="1" si="64"/>
        <v>#REF!</v>
      </c>
      <c r="V111" s="31" t="e">
        <f t="shared" ca="1" si="64"/>
        <v>#REF!</v>
      </c>
      <c r="W111" s="31" t="e">
        <f t="shared" ca="1" si="64"/>
        <v>#REF!</v>
      </c>
    </row>
    <row r="112" spans="1:23" s="5" customFormat="1" ht="15" hidden="1" customHeight="1" outlineLevel="3" x14ac:dyDescent="0.2">
      <c r="A112" s="93"/>
      <c r="B112" s="81" t="s">
        <v>110</v>
      </c>
      <c r="C112" s="98"/>
      <c r="D112" s="30" t="s">
        <v>107</v>
      </c>
      <c r="E112" s="31" t="e">
        <f>#REF!</f>
        <v>#REF!</v>
      </c>
      <c r="F112" s="31" t="e">
        <f>E112</f>
        <v>#REF!</v>
      </c>
      <c r="G112" s="31" t="e">
        <f>F112</f>
        <v>#REF!</v>
      </c>
      <c r="H112" s="31" t="e">
        <f t="shared" ref="H112:W112" si="65">G112</f>
        <v>#REF!</v>
      </c>
      <c r="I112" s="31" t="e">
        <f t="shared" si="65"/>
        <v>#REF!</v>
      </c>
      <c r="J112" s="31" t="e">
        <f t="shared" si="65"/>
        <v>#REF!</v>
      </c>
      <c r="K112" s="31" t="e">
        <f t="shared" si="65"/>
        <v>#REF!</v>
      </c>
      <c r="L112" s="31" t="e">
        <f t="shared" si="65"/>
        <v>#REF!</v>
      </c>
      <c r="M112" s="31" t="e">
        <f t="shared" si="65"/>
        <v>#REF!</v>
      </c>
      <c r="N112" s="31" t="e">
        <f t="shared" si="65"/>
        <v>#REF!</v>
      </c>
      <c r="O112" s="31" t="e">
        <f t="shared" si="65"/>
        <v>#REF!</v>
      </c>
      <c r="P112" s="31" t="e">
        <f t="shared" si="65"/>
        <v>#REF!</v>
      </c>
      <c r="Q112" s="31" t="e">
        <f t="shared" si="65"/>
        <v>#REF!</v>
      </c>
      <c r="R112" s="31" t="e">
        <f t="shared" si="65"/>
        <v>#REF!</v>
      </c>
      <c r="S112" s="31" t="e">
        <f t="shared" si="65"/>
        <v>#REF!</v>
      </c>
      <c r="T112" s="43" t="e">
        <f t="shared" si="65"/>
        <v>#REF!</v>
      </c>
      <c r="U112" s="31" t="e">
        <f t="shared" si="65"/>
        <v>#REF!</v>
      </c>
      <c r="V112" s="31" t="e">
        <f t="shared" si="65"/>
        <v>#REF!</v>
      </c>
      <c r="W112" s="31" t="e">
        <f t="shared" si="65"/>
        <v>#REF!</v>
      </c>
    </row>
    <row r="113" spans="1:23" s="5" customFormat="1" ht="15" hidden="1" customHeight="1" outlineLevel="3" x14ac:dyDescent="0.2">
      <c r="A113" s="93"/>
      <c r="B113" s="81" t="s">
        <v>111</v>
      </c>
      <c r="C113" s="98"/>
      <c r="D113" s="30" t="s">
        <v>107</v>
      </c>
      <c r="E113" s="99"/>
      <c r="F113" s="99"/>
      <c r="G113" s="99">
        <f t="shared" ref="G113:W113" si="66">G96*G40*G34</f>
        <v>0</v>
      </c>
      <c r="H113" s="99">
        <f t="shared" si="66"/>
        <v>0</v>
      </c>
      <c r="I113" s="99">
        <f t="shared" si="66"/>
        <v>0</v>
      </c>
      <c r="J113" s="99">
        <f t="shared" si="66"/>
        <v>0</v>
      </c>
      <c r="K113" s="99">
        <f t="shared" si="66"/>
        <v>0</v>
      </c>
      <c r="L113" s="99">
        <f t="shared" si="66"/>
        <v>0</v>
      </c>
      <c r="M113" s="99">
        <f t="shared" si="66"/>
        <v>0</v>
      </c>
      <c r="N113" s="99">
        <f t="shared" si="66"/>
        <v>0</v>
      </c>
      <c r="O113" s="99">
        <f t="shared" si="66"/>
        <v>0</v>
      </c>
      <c r="P113" s="99">
        <f t="shared" si="66"/>
        <v>0</v>
      </c>
      <c r="Q113" s="99">
        <f t="shared" si="66"/>
        <v>0</v>
      </c>
      <c r="R113" s="99">
        <f t="shared" si="66"/>
        <v>0</v>
      </c>
      <c r="S113" s="99">
        <f t="shared" si="66"/>
        <v>0</v>
      </c>
      <c r="T113" s="100" t="e">
        <f t="shared" ca="1" si="66"/>
        <v>#REF!</v>
      </c>
      <c r="U113" s="99" t="e">
        <f t="shared" ca="1" si="66"/>
        <v>#REF!</v>
      </c>
      <c r="V113" s="99" t="e">
        <f t="shared" ca="1" si="66"/>
        <v>#REF!</v>
      </c>
      <c r="W113" s="99" t="e">
        <f t="shared" ca="1" si="66"/>
        <v>#REF!</v>
      </c>
    </row>
    <row r="114" spans="1:23" s="5" customFormat="1" ht="37.5" hidden="1" customHeight="1" outlineLevel="2" x14ac:dyDescent="0.2">
      <c r="A114" s="93"/>
      <c r="B114" s="81" t="s">
        <v>112</v>
      </c>
      <c r="C114" s="82"/>
      <c r="D114" s="30" t="s">
        <v>107</v>
      </c>
      <c r="E114" s="64"/>
      <c r="F114" s="64"/>
      <c r="G114" s="31">
        <f t="shared" ref="G114:W117" si="67">F114*G$5</f>
        <v>0</v>
      </c>
      <c r="H114" s="31">
        <f t="shared" si="67"/>
        <v>0</v>
      </c>
      <c r="I114" s="31">
        <f t="shared" si="67"/>
        <v>0</v>
      </c>
      <c r="J114" s="31">
        <f t="shared" si="67"/>
        <v>0</v>
      </c>
      <c r="K114" s="31">
        <f t="shared" si="67"/>
        <v>0</v>
      </c>
      <c r="L114" s="31">
        <f t="shared" si="67"/>
        <v>0</v>
      </c>
      <c r="M114" s="31">
        <f t="shared" si="67"/>
        <v>0</v>
      </c>
      <c r="N114" s="31">
        <f t="shared" si="67"/>
        <v>0</v>
      </c>
      <c r="O114" s="31">
        <f t="shared" si="67"/>
        <v>0</v>
      </c>
      <c r="P114" s="31">
        <f t="shared" si="67"/>
        <v>0</v>
      </c>
      <c r="Q114" s="31">
        <f t="shared" si="67"/>
        <v>0</v>
      </c>
      <c r="R114" s="31">
        <f t="shared" si="67"/>
        <v>0</v>
      </c>
      <c r="S114" s="31">
        <f t="shared" si="67"/>
        <v>0</v>
      </c>
      <c r="T114" s="43">
        <f t="shared" si="67"/>
        <v>0</v>
      </c>
      <c r="U114" s="31">
        <f t="shared" si="67"/>
        <v>0</v>
      </c>
      <c r="V114" s="31">
        <f t="shared" si="67"/>
        <v>0</v>
      </c>
      <c r="W114" s="31">
        <f t="shared" si="67"/>
        <v>0</v>
      </c>
    </row>
    <row r="115" spans="1:23" s="5" customFormat="1" ht="15" hidden="1" customHeight="1" outlineLevel="2" x14ac:dyDescent="0.2">
      <c r="A115" s="93"/>
      <c r="B115" s="81" t="s">
        <v>113</v>
      </c>
      <c r="C115" s="82"/>
      <c r="D115" s="30" t="s">
        <v>107</v>
      </c>
      <c r="E115" s="31" t="e">
        <f>#REF!*E$5</f>
        <v>#REF!</v>
      </c>
      <c r="F115" s="31" t="e">
        <f t="shared" ref="F115:G117" si="68">E115*F$5</f>
        <v>#REF!</v>
      </c>
      <c r="G115" s="31" t="e">
        <f t="shared" si="68"/>
        <v>#REF!</v>
      </c>
      <c r="H115" s="31" t="e">
        <f t="shared" si="67"/>
        <v>#REF!</v>
      </c>
      <c r="I115" s="31" t="e">
        <f t="shared" si="67"/>
        <v>#REF!</v>
      </c>
      <c r="J115" s="31" t="e">
        <f t="shared" si="67"/>
        <v>#REF!</v>
      </c>
      <c r="K115" s="31" t="e">
        <f t="shared" si="67"/>
        <v>#REF!</v>
      </c>
      <c r="L115" s="31" t="e">
        <f t="shared" si="67"/>
        <v>#REF!</v>
      </c>
      <c r="M115" s="31" t="e">
        <f t="shared" si="67"/>
        <v>#REF!</v>
      </c>
      <c r="N115" s="31" t="e">
        <f t="shared" si="67"/>
        <v>#REF!</v>
      </c>
      <c r="O115" s="31" t="e">
        <f t="shared" si="67"/>
        <v>#REF!</v>
      </c>
      <c r="P115" s="31" t="e">
        <f t="shared" si="67"/>
        <v>#REF!</v>
      </c>
      <c r="Q115" s="31" t="e">
        <f t="shared" si="67"/>
        <v>#REF!</v>
      </c>
      <c r="R115" s="31" t="e">
        <f t="shared" si="67"/>
        <v>#REF!</v>
      </c>
      <c r="S115" s="31" t="e">
        <f t="shared" si="67"/>
        <v>#REF!</v>
      </c>
      <c r="T115" s="43" t="e">
        <f t="shared" si="67"/>
        <v>#REF!</v>
      </c>
      <c r="U115" s="31" t="e">
        <f t="shared" si="67"/>
        <v>#REF!</v>
      </c>
      <c r="V115" s="31" t="e">
        <f t="shared" si="67"/>
        <v>#REF!</v>
      </c>
      <c r="W115" s="31" t="e">
        <f t="shared" si="67"/>
        <v>#REF!</v>
      </c>
    </row>
    <row r="116" spans="1:23" s="5" customFormat="1" ht="37.5" hidden="1" customHeight="1" outlineLevel="2" x14ac:dyDescent="0.2">
      <c r="A116" s="93"/>
      <c r="B116" s="81" t="s">
        <v>114</v>
      </c>
      <c r="C116" s="82"/>
      <c r="D116" s="30" t="s">
        <v>107</v>
      </c>
      <c r="E116" s="31" t="e">
        <f>#REF!*E$5</f>
        <v>#REF!</v>
      </c>
      <c r="F116" s="31" t="e">
        <f t="shared" si="68"/>
        <v>#REF!</v>
      </c>
      <c r="G116" s="31" t="e">
        <f t="shared" si="68"/>
        <v>#REF!</v>
      </c>
      <c r="H116" s="31" t="e">
        <f t="shared" si="67"/>
        <v>#REF!</v>
      </c>
      <c r="I116" s="31" t="e">
        <f t="shared" si="67"/>
        <v>#REF!</v>
      </c>
      <c r="J116" s="31" t="e">
        <f t="shared" si="67"/>
        <v>#REF!</v>
      </c>
      <c r="K116" s="31" t="e">
        <f t="shared" si="67"/>
        <v>#REF!</v>
      </c>
      <c r="L116" s="31" t="e">
        <f t="shared" si="67"/>
        <v>#REF!</v>
      </c>
      <c r="M116" s="31" t="e">
        <f t="shared" si="67"/>
        <v>#REF!</v>
      </c>
      <c r="N116" s="31" t="e">
        <f t="shared" si="67"/>
        <v>#REF!</v>
      </c>
      <c r="O116" s="31" t="e">
        <f t="shared" si="67"/>
        <v>#REF!</v>
      </c>
      <c r="P116" s="31" t="e">
        <f t="shared" si="67"/>
        <v>#REF!</v>
      </c>
      <c r="Q116" s="31" t="e">
        <f t="shared" si="67"/>
        <v>#REF!</v>
      </c>
      <c r="R116" s="31" t="e">
        <f t="shared" si="67"/>
        <v>#REF!</v>
      </c>
      <c r="S116" s="31" t="e">
        <f t="shared" si="67"/>
        <v>#REF!</v>
      </c>
      <c r="T116" s="43" t="e">
        <f t="shared" si="67"/>
        <v>#REF!</v>
      </c>
      <c r="U116" s="31" t="e">
        <f t="shared" si="67"/>
        <v>#REF!</v>
      </c>
      <c r="V116" s="31" t="e">
        <f t="shared" si="67"/>
        <v>#REF!</v>
      </c>
      <c r="W116" s="31" t="e">
        <f t="shared" si="67"/>
        <v>#REF!</v>
      </c>
    </row>
    <row r="117" spans="1:23" s="5" customFormat="1" ht="14.25" hidden="1" customHeight="1" outlineLevel="2" x14ac:dyDescent="0.2">
      <c r="A117" s="93"/>
      <c r="B117" s="81" t="s">
        <v>115</v>
      </c>
      <c r="C117" s="82"/>
      <c r="D117" s="30" t="s">
        <v>107</v>
      </c>
      <c r="E117" s="64"/>
      <c r="F117" s="64"/>
      <c r="G117" s="31">
        <f t="shared" si="68"/>
        <v>0</v>
      </c>
      <c r="H117" s="31">
        <f t="shared" si="67"/>
        <v>0</v>
      </c>
      <c r="I117" s="31">
        <f t="shared" si="67"/>
        <v>0</v>
      </c>
      <c r="J117" s="31">
        <f t="shared" si="67"/>
        <v>0</v>
      </c>
      <c r="K117" s="31">
        <f t="shared" si="67"/>
        <v>0</v>
      </c>
      <c r="L117" s="31">
        <f t="shared" si="67"/>
        <v>0</v>
      </c>
      <c r="M117" s="31">
        <f t="shared" si="67"/>
        <v>0</v>
      </c>
      <c r="N117" s="31">
        <f t="shared" si="67"/>
        <v>0</v>
      </c>
      <c r="O117" s="31">
        <f t="shared" si="67"/>
        <v>0</v>
      </c>
      <c r="P117" s="31">
        <f t="shared" si="67"/>
        <v>0</v>
      </c>
      <c r="Q117" s="31">
        <f t="shared" si="67"/>
        <v>0</v>
      </c>
      <c r="R117" s="31">
        <f t="shared" si="67"/>
        <v>0</v>
      </c>
      <c r="S117" s="31">
        <f t="shared" si="67"/>
        <v>0</v>
      </c>
      <c r="T117" s="43">
        <f t="shared" si="67"/>
        <v>0</v>
      </c>
      <c r="U117" s="31">
        <f t="shared" si="67"/>
        <v>0</v>
      </c>
      <c r="V117" s="31">
        <f t="shared" si="67"/>
        <v>0</v>
      </c>
      <c r="W117" s="31">
        <f t="shared" si="67"/>
        <v>0</v>
      </c>
    </row>
    <row r="118" spans="1:23" s="5" customFormat="1" ht="14.25" hidden="1" customHeight="1" outlineLevel="2" x14ac:dyDescent="0.2">
      <c r="A118" s="93"/>
      <c r="B118" s="81" t="s">
        <v>116</v>
      </c>
      <c r="C118" s="82"/>
      <c r="D118" s="30" t="s">
        <v>107</v>
      </c>
      <c r="E118" s="31" t="e">
        <f t="shared" ref="E118:W118" si="69">E119+E120</f>
        <v>#REF!</v>
      </c>
      <c r="F118" s="31" t="e">
        <f t="shared" si="69"/>
        <v>#REF!</v>
      </c>
      <c r="G118" s="31" t="e">
        <f t="shared" si="69"/>
        <v>#REF!</v>
      </c>
      <c r="H118" s="31" t="e">
        <f t="shared" si="69"/>
        <v>#REF!</v>
      </c>
      <c r="I118" s="31" t="e">
        <f t="shared" si="69"/>
        <v>#REF!</v>
      </c>
      <c r="J118" s="31" t="e">
        <f t="shared" si="69"/>
        <v>#REF!</v>
      </c>
      <c r="K118" s="31" t="e">
        <f t="shared" si="69"/>
        <v>#REF!</v>
      </c>
      <c r="L118" s="31" t="e">
        <f t="shared" si="69"/>
        <v>#REF!</v>
      </c>
      <c r="M118" s="31" t="e">
        <f t="shared" si="69"/>
        <v>#REF!</v>
      </c>
      <c r="N118" s="31" t="e">
        <f t="shared" si="69"/>
        <v>#REF!</v>
      </c>
      <c r="O118" s="31" t="e">
        <f t="shared" si="69"/>
        <v>#REF!</v>
      </c>
      <c r="P118" s="31" t="e">
        <f t="shared" si="69"/>
        <v>#REF!</v>
      </c>
      <c r="Q118" s="31" t="e">
        <f t="shared" si="69"/>
        <v>#REF!</v>
      </c>
      <c r="R118" s="31" t="e">
        <f t="shared" si="69"/>
        <v>#REF!</v>
      </c>
      <c r="S118" s="31" t="e">
        <f t="shared" si="69"/>
        <v>#REF!</v>
      </c>
      <c r="T118" s="43" t="e">
        <f t="shared" si="69"/>
        <v>#REF!</v>
      </c>
      <c r="U118" s="31" t="e">
        <f t="shared" si="69"/>
        <v>#REF!</v>
      </c>
      <c r="V118" s="31" t="e">
        <f t="shared" si="69"/>
        <v>#REF!</v>
      </c>
      <c r="W118" s="31" t="e">
        <f t="shared" si="69"/>
        <v>#REF!</v>
      </c>
    </row>
    <row r="119" spans="1:23" s="5" customFormat="1" ht="14.25" hidden="1" customHeight="1" outlineLevel="2" x14ac:dyDescent="0.2">
      <c r="A119" s="93"/>
      <c r="B119" s="81" t="s">
        <v>117</v>
      </c>
      <c r="C119" s="98"/>
      <c r="D119" s="30" t="s">
        <v>107</v>
      </c>
      <c r="E119" s="54"/>
      <c r="F119" s="54"/>
      <c r="G119" s="31" t="e">
        <f>#REF!*(1-0.4)</f>
        <v>#REF!</v>
      </c>
      <c r="H119" s="31" t="e">
        <f>#REF!*(1-0.5)</f>
        <v>#REF!</v>
      </c>
      <c r="I119" s="31" t="e">
        <f>#REF!*(1-0.6)</f>
        <v>#REF!</v>
      </c>
      <c r="J119" s="31" t="e">
        <f>#REF!*(1-0.7)</f>
        <v>#REF!</v>
      </c>
      <c r="K119" s="31" t="e">
        <f>#REF!*(1-0.8)</f>
        <v>#REF!</v>
      </c>
      <c r="L119" s="31" t="e">
        <f>#REF!*(1-0.9)</f>
        <v>#REF!</v>
      </c>
      <c r="M119" s="31" t="e">
        <f>#REF!*(1-1)</f>
        <v>#REF!</v>
      </c>
      <c r="N119" s="31" t="e">
        <f>#REF!*(1-1)</f>
        <v>#REF!</v>
      </c>
      <c r="O119" s="31" t="e">
        <f>#REF!*(1-1)</f>
        <v>#REF!</v>
      </c>
      <c r="P119" s="31" t="e">
        <f>#REF!*(1-1)</f>
        <v>#REF!</v>
      </c>
      <c r="Q119" s="31" t="e">
        <f>#REF!*(1-1)</f>
        <v>#REF!</v>
      </c>
      <c r="R119" s="31" t="e">
        <f>#REF!*(1-1)</f>
        <v>#REF!</v>
      </c>
      <c r="S119" s="31" t="e">
        <f>#REF!*(1-1)</f>
        <v>#REF!</v>
      </c>
      <c r="T119" s="43" t="e">
        <f>#REF!*(1-1)</f>
        <v>#REF!</v>
      </c>
      <c r="U119" s="31" t="e">
        <f>#REF!*(1-1)</f>
        <v>#REF!</v>
      </c>
      <c r="V119" s="31" t="e">
        <f>#REF!*(1-1)</f>
        <v>#REF!</v>
      </c>
      <c r="W119" s="31" t="e">
        <f>#REF!*(1-1)</f>
        <v>#REF!</v>
      </c>
    </row>
    <row r="120" spans="1:23" s="5" customFormat="1" ht="14.25" hidden="1" customHeight="1" outlineLevel="2" x14ac:dyDescent="0.2">
      <c r="A120" s="93"/>
      <c r="B120" s="81" t="s">
        <v>118</v>
      </c>
      <c r="C120" s="98"/>
      <c r="D120" s="30" t="s">
        <v>107</v>
      </c>
      <c r="E120" s="31" t="e">
        <f t="shared" ref="E120:W120" si="70">E121+E125+E129+E133+E137+E141+E145+E149+E153+E157+E161+E165+E169+E173+E177</f>
        <v>#REF!</v>
      </c>
      <c r="F120" s="31" t="e">
        <f t="shared" si="70"/>
        <v>#REF!</v>
      </c>
      <c r="G120" s="31" t="e">
        <f t="shared" si="70"/>
        <v>#REF!</v>
      </c>
      <c r="H120" s="31" t="e">
        <f t="shared" si="70"/>
        <v>#REF!</v>
      </c>
      <c r="I120" s="31" t="e">
        <f t="shared" si="70"/>
        <v>#REF!</v>
      </c>
      <c r="J120" s="31" t="e">
        <f t="shared" si="70"/>
        <v>#REF!</v>
      </c>
      <c r="K120" s="31" t="e">
        <f t="shared" si="70"/>
        <v>#REF!</v>
      </c>
      <c r="L120" s="31" t="e">
        <f t="shared" si="70"/>
        <v>#REF!</v>
      </c>
      <c r="M120" s="31" t="e">
        <f t="shared" si="70"/>
        <v>#REF!</v>
      </c>
      <c r="N120" s="31" t="e">
        <f t="shared" si="70"/>
        <v>#REF!</v>
      </c>
      <c r="O120" s="31" t="e">
        <f t="shared" si="70"/>
        <v>#REF!</v>
      </c>
      <c r="P120" s="31" t="e">
        <f t="shared" si="70"/>
        <v>#REF!</v>
      </c>
      <c r="Q120" s="31" t="e">
        <f t="shared" si="70"/>
        <v>#REF!</v>
      </c>
      <c r="R120" s="31" t="e">
        <f t="shared" si="70"/>
        <v>#REF!</v>
      </c>
      <c r="S120" s="31" t="e">
        <f t="shared" si="70"/>
        <v>#REF!</v>
      </c>
      <c r="T120" s="43" t="e">
        <f t="shared" si="70"/>
        <v>#REF!</v>
      </c>
      <c r="U120" s="31" t="e">
        <f t="shared" si="70"/>
        <v>#REF!</v>
      </c>
      <c r="V120" s="31" t="e">
        <f t="shared" si="70"/>
        <v>#REF!</v>
      </c>
      <c r="W120" s="31" t="e">
        <f t="shared" si="70"/>
        <v>#REF!</v>
      </c>
    </row>
    <row r="121" spans="1:23" s="5" customFormat="1" ht="14.25" hidden="1" customHeight="1" outlineLevel="3" x14ac:dyDescent="0.2">
      <c r="A121" s="93"/>
      <c r="B121" s="81" t="s">
        <v>119</v>
      </c>
      <c r="C121" s="103"/>
      <c r="D121" s="30" t="s">
        <v>107</v>
      </c>
      <c r="E121" s="31" t="e">
        <f>IF(#REF!&gt;0,#REF!*$D124/1.2,IF(#REF!&gt;0,#REF!,0))</f>
        <v>#REF!</v>
      </c>
      <c r="F121" s="31" t="e">
        <f t="shared" ref="F121:W121" si="71">IF(E227&gt;0,E227*$D124/1.2,IF(E123&gt;0,E121,0))</f>
        <v>#REF!</v>
      </c>
      <c r="G121" s="31" t="e">
        <f t="shared" si="71"/>
        <v>#REF!</v>
      </c>
      <c r="H121" s="31" t="e">
        <f t="shared" si="71"/>
        <v>#REF!</v>
      </c>
      <c r="I121" s="31" t="e">
        <f t="shared" si="71"/>
        <v>#REF!</v>
      </c>
      <c r="J121" s="31" t="e">
        <f t="shared" si="71"/>
        <v>#REF!</v>
      </c>
      <c r="K121" s="31" t="e">
        <f t="shared" si="71"/>
        <v>#REF!</v>
      </c>
      <c r="L121" s="31" t="e">
        <f t="shared" si="71"/>
        <v>#REF!</v>
      </c>
      <c r="M121" s="31" t="e">
        <f t="shared" si="71"/>
        <v>#REF!</v>
      </c>
      <c r="N121" s="31" t="e">
        <f t="shared" si="71"/>
        <v>#REF!</v>
      </c>
      <c r="O121" s="31" t="e">
        <f t="shared" si="71"/>
        <v>#REF!</v>
      </c>
      <c r="P121" s="31" t="e">
        <f t="shared" si="71"/>
        <v>#REF!</v>
      </c>
      <c r="Q121" s="31" t="e">
        <f t="shared" si="71"/>
        <v>#REF!</v>
      </c>
      <c r="R121" s="31" t="e">
        <f t="shared" si="71"/>
        <v>#REF!</v>
      </c>
      <c r="S121" s="31" t="e">
        <f t="shared" si="71"/>
        <v>#REF!</v>
      </c>
      <c r="T121" s="43" t="e">
        <f t="shared" si="71"/>
        <v>#REF!</v>
      </c>
      <c r="U121" s="31" t="e">
        <f t="shared" si="71"/>
        <v>#REF!</v>
      </c>
      <c r="V121" s="31" t="e">
        <f t="shared" si="71"/>
        <v>#REF!</v>
      </c>
      <c r="W121" s="31" t="e">
        <f t="shared" si="71"/>
        <v>#REF!</v>
      </c>
    </row>
    <row r="122" spans="1:23" s="5" customFormat="1" ht="14.25" hidden="1" customHeight="1" outlineLevel="4" x14ac:dyDescent="0.2">
      <c r="A122" s="93"/>
      <c r="B122" s="81" t="s">
        <v>120</v>
      </c>
      <c r="C122" s="104"/>
      <c r="D122" s="30" t="s">
        <v>107</v>
      </c>
      <c r="E122" s="31" t="e">
        <f>IF(#REF!&gt;0,#REF!/1.2,#REF!)</f>
        <v>#REF!</v>
      </c>
      <c r="F122" s="31" t="e">
        <f t="shared" ref="F122:W122" si="72">IF(E227&gt;0,E227/1.2,E123)</f>
        <v>#REF!</v>
      </c>
      <c r="G122" s="31" t="e">
        <f t="shared" si="72"/>
        <v>#REF!</v>
      </c>
      <c r="H122" s="31" t="e">
        <f t="shared" si="72"/>
        <v>#REF!</v>
      </c>
      <c r="I122" s="31" t="e">
        <f t="shared" si="72"/>
        <v>#REF!</v>
      </c>
      <c r="J122" s="31" t="e">
        <f t="shared" si="72"/>
        <v>#REF!</v>
      </c>
      <c r="K122" s="31" t="e">
        <f t="shared" si="72"/>
        <v>#REF!</v>
      </c>
      <c r="L122" s="31" t="e">
        <f t="shared" si="72"/>
        <v>#REF!</v>
      </c>
      <c r="M122" s="31" t="e">
        <f t="shared" si="72"/>
        <v>#REF!</v>
      </c>
      <c r="N122" s="31" t="e">
        <f t="shared" si="72"/>
        <v>#REF!</v>
      </c>
      <c r="O122" s="31" t="e">
        <f t="shared" si="72"/>
        <v>#REF!</v>
      </c>
      <c r="P122" s="31" t="e">
        <f t="shared" si="72"/>
        <v>#REF!</v>
      </c>
      <c r="Q122" s="31" t="e">
        <f t="shared" si="72"/>
        <v>#REF!</v>
      </c>
      <c r="R122" s="31" t="e">
        <f t="shared" si="72"/>
        <v>#REF!</v>
      </c>
      <c r="S122" s="31" t="e">
        <f t="shared" si="72"/>
        <v>#REF!</v>
      </c>
      <c r="T122" s="43" t="e">
        <f t="shared" si="72"/>
        <v>#REF!</v>
      </c>
      <c r="U122" s="31" t="e">
        <f t="shared" si="72"/>
        <v>#REF!</v>
      </c>
      <c r="V122" s="31" t="e">
        <f t="shared" si="72"/>
        <v>#REF!</v>
      </c>
      <c r="W122" s="31" t="e">
        <f t="shared" si="72"/>
        <v>#REF!</v>
      </c>
    </row>
    <row r="123" spans="1:23" s="5" customFormat="1" ht="14.25" hidden="1" customHeight="1" outlineLevel="4" x14ac:dyDescent="0.2">
      <c r="A123" s="93"/>
      <c r="B123" s="81" t="s">
        <v>121</v>
      </c>
      <c r="C123" s="104"/>
      <c r="D123" s="30" t="s">
        <v>107</v>
      </c>
      <c r="E123" s="31" t="e">
        <f t="shared" ref="E123:W123" si="73">E122-E121</f>
        <v>#REF!</v>
      </c>
      <c r="F123" s="31" t="e">
        <f t="shared" si="73"/>
        <v>#REF!</v>
      </c>
      <c r="G123" s="31" t="e">
        <f t="shared" si="73"/>
        <v>#REF!</v>
      </c>
      <c r="H123" s="31" t="e">
        <f t="shared" si="73"/>
        <v>#REF!</v>
      </c>
      <c r="I123" s="31" t="e">
        <f t="shared" si="73"/>
        <v>#REF!</v>
      </c>
      <c r="J123" s="31" t="e">
        <f t="shared" si="73"/>
        <v>#REF!</v>
      </c>
      <c r="K123" s="31" t="e">
        <f t="shared" si="73"/>
        <v>#REF!</v>
      </c>
      <c r="L123" s="31" t="e">
        <f t="shared" si="73"/>
        <v>#REF!</v>
      </c>
      <c r="M123" s="31" t="e">
        <f t="shared" si="73"/>
        <v>#REF!</v>
      </c>
      <c r="N123" s="31" t="e">
        <f t="shared" si="73"/>
        <v>#REF!</v>
      </c>
      <c r="O123" s="31" t="e">
        <f t="shared" si="73"/>
        <v>#REF!</v>
      </c>
      <c r="P123" s="31" t="e">
        <f t="shared" si="73"/>
        <v>#REF!</v>
      </c>
      <c r="Q123" s="31" t="e">
        <f t="shared" si="73"/>
        <v>#REF!</v>
      </c>
      <c r="R123" s="31" t="e">
        <f t="shared" si="73"/>
        <v>#REF!</v>
      </c>
      <c r="S123" s="31" t="e">
        <f t="shared" si="73"/>
        <v>#REF!</v>
      </c>
      <c r="T123" s="43" t="e">
        <f t="shared" si="73"/>
        <v>#REF!</v>
      </c>
      <c r="U123" s="31" t="e">
        <f t="shared" si="73"/>
        <v>#REF!</v>
      </c>
      <c r="V123" s="31" t="e">
        <f t="shared" si="73"/>
        <v>#REF!</v>
      </c>
      <c r="W123" s="31" t="e">
        <f t="shared" si="73"/>
        <v>#REF!</v>
      </c>
    </row>
    <row r="124" spans="1:23" s="5" customFormat="1" ht="14.25" hidden="1" customHeight="1" outlineLevel="4" x14ac:dyDescent="0.2">
      <c r="A124" s="93"/>
      <c r="B124" s="81" t="s">
        <v>122</v>
      </c>
      <c r="C124" s="104"/>
      <c r="D124" s="105">
        <v>0.1</v>
      </c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43"/>
      <c r="U124" s="31"/>
      <c r="V124" s="31"/>
      <c r="W124" s="31"/>
    </row>
    <row r="125" spans="1:23" s="5" customFormat="1" ht="14.25" hidden="1" customHeight="1" outlineLevel="3" x14ac:dyDescent="0.2">
      <c r="A125" s="93"/>
      <c r="B125" s="81" t="s">
        <v>123</v>
      </c>
      <c r="C125" s="103"/>
      <c r="D125" s="30" t="s">
        <v>107</v>
      </c>
      <c r="E125" s="31" t="e">
        <f>IF(#REF!&gt;0,#REF!*$D128/1.2,IF(#REF!&gt;0,#REF!,0))</f>
        <v>#REF!</v>
      </c>
      <c r="F125" s="31" t="e">
        <f t="shared" ref="F125:W125" si="74">IF(E228&gt;0,E228*$D128/1.2,IF(E127&gt;0,E125,0))</f>
        <v>#REF!</v>
      </c>
      <c r="G125" s="31" t="e">
        <f t="shared" si="74"/>
        <v>#REF!</v>
      </c>
      <c r="H125" s="31" t="e">
        <f t="shared" si="74"/>
        <v>#REF!</v>
      </c>
      <c r="I125" s="31" t="e">
        <f t="shared" si="74"/>
        <v>#REF!</v>
      </c>
      <c r="J125" s="31" t="e">
        <f t="shared" si="74"/>
        <v>#REF!</v>
      </c>
      <c r="K125" s="31" t="e">
        <f t="shared" si="74"/>
        <v>#REF!</v>
      </c>
      <c r="L125" s="31" t="e">
        <f t="shared" si="74"/>
        <v>#REF!</v>
      </c>
      <c r="M125" s="31" t="e">
        <f t="shared" si="74"/>
        <v>#REF!</v>
      </c>
      <c r="N125" s="31" t="e">
        <f t="shared" si="74"/>
        <v>#REF!</v>
      </c>
      <c r="O125" s="31" t="e">
        <f t="shared" si="74"/>
        <v>#REF!</v>
      </c>
      <c r="P125" s="31" t="e">
        <f t="shared" si="74"/>
        <v>#REF!</v>
      </c>
      <c r="Q125" s="31" t="e">
        <f t="shared" si="74"/>
        <v>#REF!</v>
      </c>
      <c r="R125" s="31" t="e">
        <f t="shared" si="74"/>
        <v>#REF!</v>
      </c>
      <c r="S125" s="31" t="e">
        <f t="shared" si="74"/>
        <v>#REF!</v>
      </c>
      <c r="T125" s="43" t="e">
        <f t="shared" si="74"/>
        <v>#REF!</v>
      </c>
      <c r="U125" s="31" t="e">
        <f t="shared" si="74"/>
        <v>#REF!</v>
      </c>
      <c r="V125" s="31" t="e">
        <f t="shared" si="74"/>
        <v>#REF!</v>
      </c>
      <c r="W125" s="31" t="e">
        <f t="shared" si="74"/>
        <v>#REF!</v>
      </c>
    </row>
    <row r="126" spans="1:23" s="5" customFormat="1" ht="14.25" hidden="1" customHeight="1" outlineLevel="4" x14ac:dyDescent="0.2">
      <c r="A126" s="93"/>
      <c r="B126" s="81" t="s">
        <v>120</v>
      </c>
      <c r="C126" s="104"/>
      <c r="D126" s="30" t="s">
        <v>107</v>
      </c>
      <c r="E126" s="31" t="e">
        <f>IF(#REF!&gt;0,#REF!/1.2,#REF!)</f>
        <v>#REF!</v>
      </c>
      <c r="F126" s="31" t="e">
        <f t="shared" ref="F126:W126" si="75">IF(E228&gt;0,E228/1.2,E127)</f>
        <v>#REF!</v>
      </c>
      <c r="G126" s="31" t="e">
        <f t="shared" si="75"/>
        <v>#REF!</v>
      </c>
      <c r="H126" s="31" t="e">
        <f t="shared" si="75"/>
        <v>#REF!</v>
      </c>
      <c r="I126" s="31" t="e">
        <f t="shared" si="75"/>
        <v>#REF!</v>
      </c>
      <c r="J126" s="31" t="e">
        <f t="shared" si="75"/>
        <v>#REF!</v>
      </c>
      <c r="K126" s="31" t="e">
        <f t="shared" si="75"/>
        <v>#REF!</v>
      </c>
      <c r="L126" s="31" t="e">
        <f t="shared" si="75"/>
        <v>#REF!</v>
      </c>
      <c r="M126" s="31" t="e">
        <f t="shared" si="75"/>
        <v>#REF!</v>
      </c>
      <c r="N126" s="31" t="e">
        <f t="shared" si="75"/>
        <v>#REF!</v>
      </c>
      <c r="O126" s="31" t="e">
        <f t="shared" si="75"/>
        <v>#REF!</v>
      </c>
      <c r="P126" s="31" t="e">
        <f t="shared" si="75"/>
        <v>#REF!</v>
      </c>
      <c r="Q126" s="31" t="e">
        <f t="shared" si="75"/>
        <v>#REF!</v>
      </c>
      <c r="R126" s="31" t="e">
        <f t="shared" si="75"/>
        <v>#REF!</v>
      </c>
      <c r="S126" s="31" t="e">
        <f t="shared" si="75"/>
        <v>#REF!</v>
      </c>
      <c r="T126" s="43" t="e">
        <f t="shared" si="75"/>
        <v>#REF!</v>
      </c>
      <c r="U126" s="31" t="e">
        <f t="shared" si="75"/>
        <v>#REF!</v>
      </c>
      <c r="V126" s="31" t="e">
        <f t="shared" si="75"/>
        <v>#REF!</v>
      </c>
      <c r="W126" s="31" t="e">
        <f t="shared" si="75"/>
        <v>#REF!</v>
      </c>
    </row>
    <row r="127" spans="1:23" s="5" customFormat="1" ht="14.25" hidden="1" customHeight="1" outlineLevel="4" x14ac:dyDescent="0.2">
      <c r="A127" s="93"/>
      <c r="B127" s="81" t="s">
        <v>121</v>
      </c>
      <c r="C127" s="104"/>
      <c r="D127" s="30" t="s">
        <v>107</v>
      </c>
      <c r="E127" s="31" t="e">
        <f t="shared" ref="E127:W127" si="76">E126-E125</f>
        <v>#REF!</v>
      </c>
      <c r="F127" s="31" t="e">
        <f t="shared" si="76"/>
        <v>#REF!</v>
      </c>
      <c r="G127" s="31" t="e">
        <f t="shared" si="76"/>
        <v>#REF!</v>
      </c>
      <c r="H127" s="31" t="e">
        <f t="shared" si="76"/>
        <v>#REF!</v>
      </c>
      <c r="I127" s="31" t="e">
        <f t="shared" si="76"/>
        <v>#REF!</v>
      </c>
      <c r="J127" s="31" t="e">
        <f t="shared" si="76"/>
        <v>#REF!</v>
      </c>
      <c r="K127" s="31" t="e">
        <f t="shared" si="76"/>
        <v>#REF!</v>
      </c>
      <c r="L127" s="31" t="e">
        <f t="shared" si="76"/>
        <v>#REF!</v>
      </c>
      <c r="M127" s="31" t="e">
        <f t="shared" si="76"/>
        <v>#REF!</v>
      </c>
      <c r="N127" s="31" t="e">
        <f t="shared" si="76"/>
        <v>#REF!</v>
      </c>
      <c r="O127" s="31" t="e">
        <f t="shared" si="76"/>
        <v>#REF!</v>
      </c>
      <c r="P127" s="31" t="e">
        <f t="shared" si="76"/>
        <v>#REF!</v>
      </c>
      <c r="Q127" s="31" t="e">
        <f t="shared" si="76"/>
        <v>#REF!</v>
      </c>
      <c r="R127" s="31" t="e">
        <f t="shared" si="76"/>
        <v>#REF!</v>
      </c>
      <c r="S127" s="31" t="e">
        <f t="shared" si="76"/>
        <v>#REF!</v>
      </c>
      <c r="T127" s="43" t="e">
        <f t="shared" si="76"/>
        <v>#REF!</v>
      </c>
      <c r="U127" s="31" t="e">
        <f t="shared" si="76"/>
        <v>#REF!</v>
      </c>
      <c r="V127" s="31" t="e">
        <f t="shared" si="76"/>
        <v>#REF!</v>
      </c>
      <c r="W127" s="31" t="e">
        <f t="shared" si="76"/>
        <v>#REF!</v>
      </c>
    </row>
    <row r="128" spans="1:23" s="5" customFormat="1" ht="14.25" hidden="1" customHeight="1" outlineLevel="4" x14ac:dyDescent="0.2">
      <c r="A128" s="93"/>
      <c r="B128" s="81" t="s">
        <v>122</v>
      </c>
      <c r="C128" s="104"/>
      <c r="D128" s="105">
        <v>0.2</v>
      </c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43"/>
      <c r="U128" s="31"/>
      <c r="V128" s="31"/>
      <c r="W128" s="31"/>
    </row>
    <row r="129" spans="1:23" s="5" customFormat="1" ht="14.25" hidden="1" customHeight="1" outlineLevel="3" x14ac:dyDescent="0.2">
      <c r="A129" s="93"/>
      <c r="B129" s="81" t="s">
        <v>124</v>
      </c>
      <c r="C129" s="103"/>
      <c r="D129" s="30" t="s">
        <v>107</v>
      </c>
      <c r="E129" s="31" t="e">
        <f>IF(#REF!&gt;0,#REF!*$D132/1.2,IF(#REF!&gt;0,#REF!,0))</f>
        <v>#REF!</v>
      </c>
      <c r="F129" s="31" t="e">
        <f t="shared" ref="F129:W129" si="77">IF(E229&gt;0,E229*$D132/1.2,IF(E131&gt;0,E129,0))</f>
        <v>#REF!</v>
      </c>
      <c r="G129" s="31" t="e">
        <f t="shared" si="77"/>
        <v>#REF!</v>
      </c>
      <c r="H129" s="31" t="e">
        <f t="shared" si="77"/>
        <v>#REF!</v>
      </c>
      <c r="I129" s="31" t="e">
        <f t="shared" si="77"/>
        <v>#REF!</v>
      </c>
      <c r="J129" s="31" t="e">
        <f t="shared" si="77"/>
        <v>#REF!</v>
      </c>
      <c r="K129" s="31" t="e">
        <f t="shared" si="77"/>
        <v>#REF!</v>
      </c>
      <c r="L129" s="31" t="e">
        <f t="shared" si="77"/>
        <v>#REF!</v>
      </c>
      <c r="M129" s="31" t="e">
        <f t="shared" si="77"/>
        <v>#REF!</v>
      </c>
      <c r="N129" s="31" t="e">
        <f t="shared" si="77"/>
        <v>#REF!</v>
      </c>
      <c r="O129" s="31" t="e">
        <f t="shared" si="77"/>
        <v>#REF!</v>
      </c>
      <c r="P129" s="31" t="e">
        <f t="shared" si="77"/>
        <v>#REF!</v>
      </c>
      <c r="Q129" s="31" t="e">
        <f t="shared" si="77"/>
        <v>#REF!</v>
      </c>
      <c r="R129" s="31" t="e">
        <f t="shared" si="77"/>
        <v>#REF!</v>
      </c>
      <c r="S129" s="31" t="e">
        <f t="shared" si="77"/>
        <v>#REF!</v>
      </c>
      <c r="T129" s="43" t="e">
        <f t="shared" si="77"/>
        <v>#REF!</v>
      </c>
      <c r="U129" s="31" t="e">
        <f t="shared" si="77"/>
        <v>#REF!</v>
      </c>
      <c r="V129" s="31" t="e">
        <f t="shared" si="77"/>
        <v>#REF!</v>
      </c>
      <c r="W129" s="31" t="e">
        <f t="shared" si="77"/>
        <v>#REF!</v>
      </c>
    </row>
    <row r="130" spans="1:23" s="5" customFormat="1" ht="14.25" hidden="1" customHeight="1" outlineLevel="4" x14ac:dyDescent="0.2">
      <c r="A130" s="93"/>
      <c r="B130" s="81" t="s">
        <v>120</v>
      </c>
      <c r="C130" s="104"/>
      <c r="D130" s="30" t="s">
        <v>107</v>
      </c>
      <c r="E130" s="31" t="e">
        <f>IF(#REF!&gt;0,#REF!/1.2,#REF!)</f>
        <v>#REF!</v>
      </c>
      <c r="F130" s="31" t="e">
        <f t="shared" ref="F130:W130" si="78">IF(E229&gt;0,E229/1.2,E131)</f>
        <v>#REF!</v>
      </c>
      <c r="G130" s="31" t="e">
        <f t="shared" si="78"/>
        <v>#REF!</v>
      </c>
      <c r="H130" s="31" t="e">
        <f t="shared" si="78"/>
        <v>#REF!</v>
      </c>
      <c r="I130" s="31" t="e">
        <f t="shared" si="78"/>
        <v>#REF!</v>
      </c>
      <c r="J130" s="31" t="e">
        <f t="shared" si="78"/>
        <v>#REF!</v>
      </c>
      <c r="K130" s="31" t="e">
        <f t="shared" si="78"/>
        <v>#REF!</v>
      </c>
      <c r="L130" s="31" t="e">
        <f t="shared" si="78"/>
        <v>#REF!</v>
      </c>
      <c r="M130" s="31" t="e">
        <f t="shared" si="78"/>
        <v>#REF!</v>
      </c>
      <c r="N130" s="31" t="e">
        <f t="shared" si="78"/>
        <v>#REF!</v>
      </c>
      <c r="O130" s="31" t="e">
        <f t="shared" si="78"/>
        <v>#REF!</v>
      </c>
      <c r="P130" s="31" t="e">
        <f t="shared" si="78"/>
        <v>#REF!</v>
      </c>
      <c r="Q130" s="31" t="e">
        <f t="shared" si="78"/>
        <v>#REF!</v>
      </c>
      <c r="R130" s="31" t="e">
        <f t="shared" si="78"/>
        <v>#REF!</v>
      </c>
      <c r="S130" s="31" t="e">
        <f t="shared" si="78"/>
        <v>#REF!</v>
      </c>
      <c r="T130" s="43" t="e">
        <f t="shared" si="78"/>
        <v>#REF!</v>
      </c>
      <c r="U130" s="31" t="e">
        <f t="shared" si="78"/>
        <v>#REF!</v>
      </c>
      <c r="V130" s="31" t="e">
        <f t="shared" si="78"/>
        <v>#REF!</v>
      </c>
      <c r="W130" s="31" t="e">
        <f t="shared" si="78"/>
        <v>#REF!</v>
      </c>
    </row>
    <row r="131" spans="1:23" s="5" customFormat="1" ht="14.25" hidden="1" customHeight="1" outlineLevel="4" x14ac:dyDescent="0.2">
      <c r="A131" s="93"/>
      <c r="B131" s="81" t="s">
        <v>121</v>
      </c>
      <c r="C131" s="104"/>
      <c r="D131" s="30" t="s">
        <v>107</v>
      </c>
      <c r="E131" s="31" t="e">
        <f t="shared" ref="E131:W131" si="79">E130-E129</f>
        <v>#REF!</v>
      </c>
      <c r="F131" s="31" t="e">
        <f t="shared" si="79"/>
        <v>#REF!</v>
      </c>
      <c r="G131" s="31" t="e">
        <f t="shared" si="79"/>
        <v>#REF!</v>
      </c>
      <c r="H131" s="31" t="e">
        <f t="shared" si="79"/>
        <v>#REF!</v>
      </c>
      <c r="I131" s="31" t="e">
        <f t="shared" si="79"/>
        <v>#REF!</v>
      </c>
      <c r="J131" s="31" t="e">
        <f t="shared" si="79"/>
        <v>#REF!</v>
      </c>
      <c r="K131" s="31" t="e">
        <f t="shared" si="79"/>
        <v>#REF!</v>
      </c>
      <c r="L131" s="31" t="e">
        <f t="shared" si="79"/>
        <v>#REF!</v>
      </c>
      <c r="M131" s="31" t="e">
        <f t="shared" si="79"/>
        <v>#REF!</v>
      </c>
      <c r="N131" s="31" t="e">
        <f t="shared" si="79"/>
        <v>#REF!</v>
      </c>
      <c r="O131" s="31" t="e">
        <f t="shared" si="79"/>
        <v>#REF!</v>
      </c>
      <c r="P131" s="31" t="e">
        <f t="shared" si="79"/>
        <v>#REF!</v>
      </c>
      <c r="Q131" s="31" t="e">
        <f t="shared" si="79"/>
        <v>#REF!</v>
      </c>
      <c r="R131" s="31" t="e">
        <f t="shared" si="79"/>
        <v>#REF!</v>
      </c>
      <c r="S131" s="31" t="e">
        <f t="shared" si="79"/>
        <v>#REF!</v>
      </c>
      <c r="T131" s="43" t="e">
        <f t="shared" si="79"/>
        <v>#REF!</v>
      </c>
      <c r="U131" s="31" t="e">
        <f t="shared" si="79"/>
        <v>#REF!</v>
      </c>
      <c r="V131" s="31" t="e">
        <f t="shared" si="79"/>
        <v>#REF!</v>
      </c>
      <c r="W131" s="31" t="e">
        <f t="shared" si="79"/>
        <v>#REF!</v>
      </c>
    </row>
    <row r="132" spans="1:23" s="5" customFormat="1" ht="14.25" hidden="1" customHeight="1" outlineLevel="4" x14ac:dyDescent="0.2">
      <c r="A132" s="93"/>
      <c r="B132" s="81" t="s">
        <v>122</v>
      </c>
      <c r="C132" s="104"/>
      <c r="D132" s="105">
        <v>0.05</v>
      </c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43"/>
      <c r="U132" s="31"/>
      <c r="V132" s="31"/>
      <c r="W132" s="31"/>
    </row>
    <row r="133" spans="1:23" s="5" customFormat="1" ht="14.25" hidden="1" customHeight="1" outlineLevel="3" x14ac:dyDescent="0.2">
      <c r="A133" s="93"/>
      <c r="B133" s="81" t="s">
        <v>125</v>
      </c>
      <c r="C133" s="103"/>
      <c r="D133" s="30" t="s">
        <v>107</v>
      </c>
      <c r="E133" s="31" t="e">
        <f>IF(#REF!&gt;0,#REF!*$D136/1.2,IF(#REF!&gt;0,#REF!,0))</f>
        <v>#REF!</v>
      </c>
      <c r="F133" s="31" t="e">
        <f t="shared" ref="F133:W133" si="80">IF(E230&gt;0,E230*$D136/1.2,IF(E135&gt;0,E133,0))</f>
        <v>#REF!</v>
      </c>
      <c r="G133" s="31" t="e">
        <f t="shared" si="80"/>
        <v>#REF!</v>
      </c>
      <c r="H133" s="31" t="e">
        <f t="shared" si="80"/>
        <v>#REF!</v>
      </c>
      <c r="I133" s="31" t="e">
        <f t="shared" si="80"/>
        <v>#REF!</v>
      </c>
      <c r="J133" s="31" t="e">
        <f t="shared" si="80"/>
        <v>#REF!</v>
      </c>
      <c r="K133" s="31" t="e">
        <f t="shared" si="80"/>
        <v>#REF!</v>
      </c>
      <c r="L133" s="31" t="e">
        <f t="shared" si="80"/>
        <v>#REF!</v>
      </c>
      <c r="M133" s="31" t="e">
        <f t="shared" si="80"/>
        <v>#REF!</v>
      </c>
      <c r="N133" s="31" t="e">
        <f t="shared" si="80"/>
        <v>#REF!</v>
      </c>
      <c r="O133" s="31" t="e">
        <f t="shared" si="80"/>
        <v>#REF!</v>
      </c>
      <c r="P133" s="31" t="e">
        <f t="shared" si="80"/>
        <v>#REF!</v>
      </c>
      <c r="Q133" s="31" t="e">
        <f t="shared" si="80"/>
        <v>#REF!</v>
      </c>
      <c r="R133" s="31" t="e">
        <f t="shared" si="80"/>
        <v>#REF!</v>
      </c>
      <c r="S133" s="31" t="e">
        <f t="shared" si="80"/>
        <v>#REF!</v>
      </c>
      <c r="T133" s="43" t="e">
        <f t="shared" si="80"/>
        <v>#REF!</v>
      </c>
      <c r="U133" s="31" t="e">
        <f t="shared" si="80"/>
        <v>#REF!</v>
      </c>
      <c r="V133" s="31" t="e">
        <f t="shared" si="80"/>
        <v>#REF!</v>
      </c>
      <c r="W133" s="31" t="e">
        <f t="shared" si="80"/>
        <v>#REF!</v>
      </c>
    </row>
    <row r="134" spans="1:23" s="5" customFormat="1" ht="14.25" hidden="1" customHeight="1" outlineLevel="4" x14ac:dyDescent="0.2">
      <c r="A134" s="93"/>
      <c r="B134" s="81" t="s">
        <v>120</v>
      </c>
      <c r="C134" s="104"/>
      <c r="D134" s="30" t="s">
        <v>107</v>
      </c>
      <c r="E134" s="31" t="e">
        <f>IF(#REF!&gt;0,#REF!/1.2,#REF!)</f>
        <v>#REF!</v>
      </c>
      <c r="F134" s="31" t="e">
        <f t="shared" ref="F134:W134" si="81">IF(E230&gt;0,E230/1.2,E135)</f>
        <v>#REF!</v>
      </c>
      <c r="G134" s="31" t="e">
        <f t="shared" si="81"/>
        <v>#REF!</v>
      </c>
      <c r="H134" s="31" t="e">
        <f t="shared" si="81"/>
        <v>#REF!</v>
      </c>
      <c r="I134" s="31" t="e">
        <f t="shared" si="81"/>
        <v>#REF!</v>
      </c>
      <c r="J134" s="31" t="e">
        <f t="shared" si="81"/>
        <v>#REF!</v>
      </c>
      <c r="K134" s="31" t="e">
        <f t="shared" si="81"/>
        <v>#REF!</v>
      </c>
      <c r="L134" s="31" t="e">
        <f t="shared" si="81"/>
        <v>#REF!</v>
      </c>
      <c r="M134" s="31" t="e">
        <f t="shared" si="81"/>
        <v>#REF!</v>
      </c>
      <c r="N134" s="31" t="e">
        <f t="shared" si="81"/>
        <v>#REF!</v>
      </c>
      <c r="O134" s="31" t="e">
        <f t="shared" si="81"/>
        <v>#REF!</v>
      </c>
      <c r="P134" s="31" t="e">
        <f t="shared" si="81"/>
        <v>#REF!</v>
      </c>
      <c r="Q134" s="31" t="e">
        <f t="shared" si="81"/>
        <v>#REF!</v>
      </c>
      <c r="R134" s="31" t="e">
        <f t="shared" si="81"/>
        <v>#REF!</v>
      </c>
      <c r="S134" s="31" t="e">
        <f t="shared" si="81"/>
        <v>#REF!</v>
      </c>
      <c r="T134" s="43" t="e">
        <f t="shared" si="81"/>
        <v>#REF!</v>
      </c>
      <c r="U134" s="31" t="e">
        <f t="shared" si="81"/>
        <v>#REF!</v>
      </c>
      <c r="V134" s="31" t="e">
        <f t="shared" si="81"/>
        <v>#REF!</v>
      </c>
      <c r="W134" s="31" t="e">
        <f t="shared" si="81"/>
        <v>#REF!</v>
      </c>
    </row>
    <row r="135" spans="1:23" s="5" customFormat="1" ht="14.25" hidden="1" customHeight="1" outlineLevel="4" x14ac:dyDescent="0.2">
      <c r="A135" s="93"/>
      <c r="B135" s="81" t="s">
        <v>121</v>
      </c>
      <c r="C135" s="104"/>
      <c r="D135" s="30" t="s">
        <v>107</v>
      </c>
      <c r="E135" s="31" t="e">
        <f t="shared" ref="E135:W135" si="82">E134-E133</f>
        <v>#REF!</v>
      </c>
      <c r="F135" s="31" t="e">
        <f t="shared" si="82"/>
        <v>#REF!</v>
      </c>
      <c r="G135" s="31" t="e">
        <f t="shared" si="82"/>
        <v>#REF!</v>
      </c>
      <c r="H135" s="31" t="e">
        <f t="shared" si="82"/>
        <v>#REF!</v>
      </c>
      <c r="I135" s="31" t="e">
        <f t="shared" si="82"/>
        <v>#REF!</v>
      </c>
      <c r="J135" s="31" t="e">
        <f t="shared" si="82"/>
        <v>#REF!</v>
      </c>
      <c r="K135" s="31" t="e">
        <f t="shared" si="82"/>
        <v>#REF!</v>
      </c>
      <c r="L135" s="31" t="e">
        <f t="shared" si="82"/>
        <v>#REF!</v>
      </c>
      <c r="M135" s="31" t="e">
        <f t="shared" si="82"/>
        <v>#REF!</v>
      </c>
      <c r="N135" s="31" t="e">
        <f t="shared" si="82"/>
        <v>#REF!</v>
      </c>
      <c r="O135" s="31" t="e">
        <f t="shared" si="82"/>
        <v>#REF!</v>
      </c>
      <c r="P135" s="31" t="e">
        <f t="shared" si="82"/>
        <v>#REF!</v>
      </c>
      <c r="Q135" s="31" t="e">
        <f t="shared" si="82"/>
        <v>#REF!</v>
      </c>
      <c r="R135" s="31" t="e">
        <f t="shared" si="82"/>
        <v>#REF!</v>
      </c>
      <c r="S135" s="31" t="e">
        <f t="shared" si="82"/>
        <v>#REF!</v>
      </c>
      <c r="T135" s="43" t="e">
        <f t="shared" si="82"/>
        <v>#REF!</v>
      </c>
      <c r="U135" s="31" t="e">
        <f t="shared" si="82"/>
        <v>#REF!</v>
      </c>
      <c r="V135" s="31" t="e">
        <f t="shared" si="82"/>
        <v>#REF!</v>
      </c>
      <c r="W135" s="31" t="e">
        <f t="shared" si="82"/>
        <v>#REF!</v>
      </c>
    </row>
    <row r="136" spans="1:23" s="5" customFormat="1" ht="14.25" hidden="1" customHeight="1" outlineLevel="4" x14ac:dyDescent="0.2">
      <c r="A136" s="93"/>
      <c r="B136" s="81" t="s">
        <v>122</v>
      </c>
      <c r="C136" s="104"/>
      <c r="D136" s="106">
        <v>2.5000000000000001E-2</v>
      </c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43"/>
      <c r="U136" s="31"/>
      <c r="V136" s="31"/>
      <c r="W136" s="31"/>
    </row>
    <row r="137" spans="1:23" s="5" customFormat="1" ht="14.25" hidden="1" customHeight="1" outlineLevel="3" x14ac:dyDescent="0.2">
      <c r="A137" s="93"/>
      <c r="B137" s="81" t="s">
        <v>126</v>
      </c>
      <c r="C137" s="103"/>
      <c r="D137" s="30" t="s">
        <v>107</v>
      </c>
      <c r="E137" s="31" t="e">
        <f>IF(#REF!&gt;0,#REF!*$D140/1.2,IF(#REF!&gt;0,#REF!,0))</f>
        <v>#REF!</v>
      </c>
      <c r="F137" s="31" t="e">
        <f t="shared" ref="F137:W137" si="83">IF(E231&gt;0,E231*$D140/1.2,IF(E139&gt;0,E137,0))</f>
        <v>#REF!</v>
      </c>
      <c r="G137" s="31" t="e">
        <f t="shared" si="83"/>
        <v>#REF!</v>
      </c>
      <c r="H137" s="31" t="e">
        <f t="shared" si="83"/>
        <v>#REF!</v>
      </c>
      <c r="I137" s="31" t="e">
        <f t="shared" si="83"/>
        <v>#REF!</v>
      </c>
      <c r="J137" s="31" t="e">
        <f t="shared" si="83"/>
        <v>#REF!</v>
      </c>
      <c r="K137" s="31" t="e">
        <f t="shared" si="83"/>
        <v>#REF!</v>
      </c>
      <c r="L137" s="31" t="e">
        <f t="shared" si="83"/>
        <v>#REF!</v>
      </c>
      <c r="M137" s="31" t="e">
        <f t="shared" si="83"/>
        <v>#REF!</v>
      </c>
      <c r="N137" s="31" t="e">
        <f t="shared" si="83"/>
        <v>#REF!</v>
      </c>
      <c r="O137" s="31" t="e">
        <f t="shared" si="83"/>
        <v>#REF!</v>
      </c>
      <c r="P137" s="31" t="e">
        <f t="shared" si="83"/>
        <v>#REF!</v>
      </c>
      <c r="Q137" s="31" t="e">
        <f t="shared" si="83"/>
        <v>#REF!</v>
      </c>
      <c r="R137" s="31" t="e">
        <f t="shared" si="83"/>
        <v>#REF!</v>
      </c>
      <c r="S137" s="31" t="e">
        <f t="shared" si="83"/>
        <v>#REF!</v>
      </c>
      <c r="T137" s="43" t="e">
        <f t="shared" si="83"/>
        <v>#REF!</v>
      </c>
      <c r="U137" s="31" t="e">
        <f t="shared" si="83"/>
        <v>#REF!</v>
      </c>
      <c r="V137" s="31" t="e">
        <f t="shared" si="83"/>
        <v>#REF!</v>
      </c>
      <c r="W137" s="31" t="e">
        <f t="shared" si="83"/>
        <v>#REF!</v>
      </c>
    </row>
    <row r="138" spans="1:23" s="5" customFormat="1" ht="14.25" hidden="1" customHeight="1" outlineLevel="4" x14ac:dyDescent="0.2">
      <c r="A138" s="93"/>
      <c r="B138" s="81" t="s">
        <v>120</v>
      </c>
      <c r="C138" s="104"/>
      <c r="D138" s="30" t="s">
        <v>107</v>
      </c>
      <c r="E138" s="31" t="e">
        <f>IF(#REF!&gt;0,#REF!/1.2,#REF!)</f>
        <v>#REF!</v>
      </c>
      <c r="F138" s="31" t="e">
        <f t="shared" ref="F138:W138" si="84">IF(E231&gt;0,E231/1.2,E139)</f>
        <v>#REF!</v>
      </c>
      <c r="G138" s="31" t="e">
        <f t="shared" si="84"/>
        <v>#REF!</v>
      </c>
      <c r="H138" s="31" t="e">
        <f t="shared" si="84"/>
        <v>#REF!</v>
      </c>
      <c r="I138" s="31" t="e">
        <f t="shared" si="84"/>
        <v>#REF!</v>
      </c>
      <c r="J138" s="31" t="e">
        <f t="shared" si="84"/>
        <v>#REF!</v>
      </c>
      <c r="K138" s="31" t="e">
        <f t="shared" si="84"/>
        <v>#REF!</v>
      </c>
      <c r="L138" s="31" t="e">
        <f t="shared" si="84"/>
        <v>#REF!</v>
      </c>
      <c r="M138" s="31" t="e">
        <f t="shared" si="84"/>
        <v>#REF!</v>
      </c>
      <c r="N138" s="31" t="e">
        <f t="shared" si="84"/>
        <v>#REF!</v>
      </c>
      <c r="O138" s="31" t="e">
        <f t="shared" si="84"/>
        <v>#REF!</v>
      </c>
      <c r="P138" s="31" t="e">
        <f t="shared" si="84"/>
        <v>#REF!</v>
      </c>
      <c r="Q138" s="31" t="e">
        <f t="shared" si="84"/>
        <v>#REF!</v>
      </c>
      <c r="R138" s="31" t="e">
        <f t="shared" si="84"/>
        <v>#REF!</v>
      </c>
      <c r="S138" s="31" t="e">
        <f t="shared" si="84"/>
        <v>#REF!</v>
      </c>
      <c r="T138" s="43" t="e">
        <f t="shared" si="84"/>
        <v>#REF!</v>
      </c>
      <c r="U138" s="31" t="e">
        <f t="shared" si="84"/>
        <v>#REF!</v>
      </c>
      <c r="V138" s="31" t="e">
        <f t="shared" si="84"/>
        <v>#REF!</v>
      </c>
      <c r="W138" s="31" t="e">
        <f t="shared" si="84"/>
        <v>#REF!</v>
      </c>
    </row>
    <row r="139" spans="1:23" s="5" customFormat="1" ht="14.25" hidden="1" customHeight="1" outlineLevel="4" x14ac:dyDescent="0.2">
      <c r="A139" s="93"/>
      <c r="B139" s="81" t="s">
        <v>121</v>
      </c>
      <c r="C139" s="104"/>
      <c r="D139" s="30" t="s">
        <v>107</v>
      </c>
      <c r="E139" s="31" t="e">
        <f t="shared" ref="E139:W139" si="85">E138-E137</f>
        <v>#REF!</v>
      </c>
      <c r="F139" s="31" t="e">
        <f t="shared" si="85"/>
        <v>#REF!</v>
      </c>
      <c r="G139" s="31" t="e">
        <f t="shared" si="85"/>
        <v>#REF!</v>
      </c>
      <c r="H139" s="31" t="e">
        <f t="shared" si="85"/>
        <v>#REF!</v>
      </c>
      <c r="I139" s="31" t="e">
        <f t="shared" si="85"/>
        <v>#REF!</v>
      </c>
      <c r="J139" s="31" t="e">
        <f t="shared" si="85"/>
        <v>#REF!</v>
      </c>
      <c r="K139" s="31" t="e">
        <f t="shared" si="85"/>
        <v>#REF!</v>
      </c>
      <c r="L139" s="31" t="e">
        <f t="shared" si="85"/>
        <v>#REF!</v>
      </c>
      <c r="M139" s="31" t="e">
        <f t="shared" si="85"/>
        <v>#REF!</v>
      </c>
      <c r="N139" s="31" t="e">
        <f t="shared" si="85"/>
        <v>#REF!</v>
      </c>
      <c r="O139" s="31" t="e">
        <f t="shared" si="85"/>
        <v>#REF!</v>
      </c>
      <c r="P139" s="31" t="e">
        <f t="shared" si="85"/>
        <v>#REF!</v>
      </c>
      <c r="Q139" s="31" t="e">
        <f t="shared" si="85"/>
        <v>#REF!</v>
      </c>
      <c r="R139" s="31" t="e">
        <f t="shared" si="85"/>
        <v>#REF!</v>
      </c>
      <c r="S139" s="31" t="e">
        <f t="shared" si="85"/>
        <v>#REF!</v>
      </c>
      <c r="T139" s="43" t="e">
        <f t="shared" si="85"/>
        <v>#REF!</v>
      </c>
      <c r="U139" s="31" t="e">
        <f t="shared" si="85"/>
        <v>#REF!</v>
      </c>
      <c r="V139" s="31" t="e">
        <f t="shared" si="85"/>
        <v>#REF!</v>
      </c>
      <c r="W139" s="31" t="e">
        <f t="shared" si="85"/>
        <v>#REF!</v>
      </c>
    </row>
    <row r="140" spans="1:23" s="5" customFormat="1" ht="14.25" hidden="1" customHeight="1" outlineLevel="4" x14ac:dyDescent="0.2">
      <c r="A140" s="93"/>
      <c r="B140" s="81" t="s">
        <v>122</v>
      </c>
      <c r="C140" s="104"/>
      <c r="D140" s="106">
        <v>2.5000000000000001E-2</v>
      </c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43"/>
      <c r="U140" s="31"/>
      <c r="V140" s="31"/>
      <c r="W140" s="31"/>
    </row>
    <row r="141" spans="1:23" s="5" customFormat="1" ht="14.25" hidden="1" customHeight="1" outlineLevel="3" x14ac:dyDescent="0.2">
      <c r="A141" s="93"/>
      <c r="B141" s="81" t="s">
        <v>127</v>
      </c>
      <c r="C141" s="103"/>
      <c r="D141" s="30" t="s">
        <v>107</v>
      </c>
      <c r="E141" s="31" t="e">
        <f>IF(#REF!&gt;0,#REF!*$D144/1.2,IF(#REF!&gt;0,#REF!,0))</f>
        <v>#REF!</v>
      </c>
      <c r="F141" s="31" t="e">
        <f t="shared" ref="F141:W141" si="86">IF(E232&gt;0,E232*$D144/1.2,IF(E143&gt;0,E141,0))</f>
        <v>#REF!</v>
      </c>
      <c r="G141" s="31" t="e">
        <f t="shared" si="86"/>
        <v>#REF!</v>
      </c>
      <c r="H141" s="31" t="e">
        <f t="shared" si="86"/>
        <v>#REF!</v>
      </c>
      <c r="I141" s="31" t="e">
        <f t="shared" si="86"/>
        <v>#REF!</v>
      </c>
      <c r="J141" s="31" t="e">
        <f t="shared" si="86"/>
        <v>#REF!</v>
      </c>
      <c r="K141" s="31" t="e">
        <f t="shared" si="86"/>
        <v>#REF!</v>
      </c>
      <c r="L141" s="31" t="e">
        <f t="shared" si="86"/>
        <v>#REF!</v>
      </c>
      <c r="M141" s="31" t="e">
        <f t="shared" si="86"/>
        <v>#REF!</v>
      </c>
      <c r="N141" s="31" t="e">
        <f t="shared" si="86"/>
        <v>#REF!</v>
      </c>
      <c r="O141" s="31" t="e">
        <f t="shared" si="86"/>
        <v>#REF!</v>
      </c>
      <c r="P141" s="31" t="e">
        <f t="shared" si="86"/>
        <v>#REF!</v>
      </c>
      <c r="Q141" s="31" t="e">
        <f t="shared" si="86"/>
        <v>#REF!</v>
      </c>
      <c r="R141" s="31" t="e">
        <f t="shared" si="86"/>
        <v>#REF!</v>
      </c>
      <c r="S141" s="31" t="e">
        <f t="shared" si="86"/>
        <v>#REF!</v>
      </c>
      <c r="T141" s="43" t="e">
        <f t="shared" si="86"/>
        <v>#REF!</v>
      </c>
      <c r="U141" s="31" t="e">
        <f t="shared" si="86"/>
        <v>#REF!</v>
      </c>
      <c r="V141" s="31" t="e">
        <f t="shared" si="86"/>
        <v>#REF!</v>
      </c>
      <c r="W141" s="31" t="e">
        <f t="shared" si="86"/>
        <v>#REF!</v>
      </c>
    </row>
    <row r="142" spans="1:23" s="5" customFormat="1" ht="14.25" hidden="1" customHeight="1" outlineLevel="4" x14ac:dyDescent="0.2">
      <c r="A142" s="93"/>
      <c r="B142" s="81" t="s">
        <v>120</v>
      </c>
      <c r="C142" s="104"/>
      <c r="D142" s="30" t="s">
        <v>107</v>
      </c>
      <c r="E142" s="31" t="e">
        <f>IF(#REF!&gt;0,#REF!/1.2,#REF!)</f>
        <v>#REF!</v>
      </c>
      <c r="F142" s="31" t="e">
        <f t="shared" ref="F142:W142" si="87">IF(E232&gt;0,E232/1.2,E143)</f>
        <v>#REF!</v>
      </c>
      <c r="G142" s="31" t="e">
        <f t="shared" si="87"/>
        <v>#REF!</v>
      </c>
      <c r="H142" s="31" t="e">
        <f t="shared" si="87"/>
        <v>#REF!</v>
      </c>
      <c r="I142" s="31" t="e">
        <f t="shared" si="87"/>
        <v>#REF!</v>
      </c>
      <c r="J142" s="31" t="e">
        <f t="shared" si="87"/>
        <v>#REF!</v>
      </c>
      <c r="K142" s="31" t="e">
        <f t="shared" si="87"/>
        <v>#REF!</v>
      </c>
      <c r="L142" s="31" t="e">
        <f t="shared" si="87"/>
        <v>#REF!</v>
      </c>
      <c r="M142" s="31" t="e">
        <f t="shared" si="87"/>
        <v>#REF!</v>
      </c>
      <c r="N142" s="31" t="e">
        <f t="shared" si="87"/>
        <v>#REF!</v>
      </c>
      <c r="O142" s="31" t="e">
        <f t="shared" si="87"/>
        <v>#REF!</v>
      </c>
      <c r="P142" s="31" t="e">
        <f t="shared" si="87"/>
        <v>#REF!</v>
      </c>
      <c r="Q142" s="31" t="e">
        <f t="shared" si="87"/>
        <v>#REF!</v>
      </c>
      <c r="R142" s="31" t="e">
        <f t="shared" si="87"/>
        <v>#REF!</v>
      </c>
      <c r="S142" s="31" t="e">
        <f t="shared" si="87"/>
        <v>#REF!</v>
      </c>
      <c r="T142" s="43" t="e">
        <f t="shared" si="87"/>
        <v>#REF!</v>
      </c>
      <c r="U142" s="31" t="e">
        <f t="shared" si="87"/>
        <v>#REF!</v>
      </c>
      <c r="V142" s="31" t="e">
        <f t="shared" si="87"/>
        <v>#REF!</v>
      </c>
      <c r="W142" s="31" t="e">
        <f t="shared" si="87"/>
        <v>#REF!</v>
      </c>
    </row>
    <row r="143" spans="1:23" s="5" customFormat="1" ht="14.25" hidden="1" customHeight="1" outlineLevel="4" x14ac:dyDescent="0.2">
      <c r="A143" s="93"/>
      <c r="B143" s="81" t="s">
        <v>121</v>
      </c>
      <c r="C143" s="104"/>
      <c r="D143" s="30" t="s">
        <v>107</v>
      </c>
      <c r="E143" s="31" t="e">
        <f t="shared" ref="E143:W143" si="88">E142-E141</f>
        <v>#REF!</v>
      </c>
      <c r="F143" s="31" t="e">
        <f t="shared" si="88"/>
        <v>#REF!</v>
      </c>
      <c r="G143" s="31" t="e">
        <f t="shared" si="88"/>
        <v>#REF!</v>
      </c>
      <c r="H143" s="31" t="e">
        <f t="shared" si="88"/>
        <v>#REF!</v>
      </c>
      <c r="I143" s="31" t="e">
        <f t="shared" si="88"/>
        <v>#REF!</v>
      </c>
      <c r="J143" s="31" t="e">
        <f t="shared" si="88"/>
        <v>#REF!</v>
      </c>
      <c r="K143" s="31" t="e">
        <f t="shared" si="88"/>
        <v>#REF!</v>
      </c>
      <c r="L143" s="31" t="e">
        <f t="shared" si="88"/>
        <v>#REF!</v>
      </c>
      <c r="M143" s="31" t="e">
        <f t="shared" si="88"/>
        <v>#REF!</v>
      </c>
      <c r="N143" s="31" t="e">
        <f t="shared" si="88"/>
        <v>#REF!</v>
      </c>
      <c r="O143" s="31" t="e">
        <f t="shared" si="88"/>
        <v>#REF!</v>
      </c>
      <c r="P143" s="31" t="e">
        <f t="shared" si="88"/>
        <v>#REF!</v>
      </c>
      <c r="Q143" s="31" t="e">
        <f t="shared" si="88"/>
        <v>#REF!</v>
      </c>
      <c r="R143" s="31" t="e">
        <f t="shared" si="88"/>
        <v>#REF!</v>
      </c>
      <c r="S143" s="31" t="e">
        <f t="shared" si="88"/>
        <v>#REF!</v>
      </c>
      <c r="T143" s="43" t="e">
        <f t="shared" si="88"/>
        <v>#REF!</v>
      </c>
      <c r="U143" s="31" t="e">
        <f t="shared" si="88"/>
        <v>#REF!</v>
      </c>
      <c r="V143" s="31" t="e">
        <f t="shared" si="88"/>
        <v>#REF!</v>
      </c>
      <c r="W143" s="31" t="e">
        <f t="shared" si="88"/>
        <v>#REF!</v>
      </c>
    </row>
    <row r="144" spans="1:23" s="5" customFormat="1" ht="14.25" hidden="1" customHeight="1" outlineLevel="4" x14ac:dyDescent="0.2">
      <c r="A144" s="93"/>
      <c r="B144" s="81" t="s">
        <v>122</v>
      </c>
      <c r="C144" s="104"/>
      <c r="D144" s="106">
        <v>2.5000000000000001E-2</v>
      </c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43"/>
      <c r="U144" s="31"/>
      <c r="V144" s="31"/>
      <c r="W144" s="31"/>
    </row>
    <row r="145" spans="1:23" s="5" customFormat="1" ht="14.25" hidden="1" customHeight="1" outlineLevel="3" x14ac:dyDescent="0.2">
      <c r="A145" s="93"/>
      <c r="B145" s="81" t="s">
        <v>128</v>
      </c>
      <c r="C145" s="103"/>
      <c r="D145" s="30" t="s">
        <v>107</v>
      </c>
      <c r="E145" s="31" t="e">
        <f>IF(#REF!&gt;0,#REF!*$D148/1.2,IF(#REF!&gt;0,#REF!,0))</f>
        <v>#REF!</v>
      </c>
      <c r="F145" s="31" t="e">
        <f t="shared" ref="F145:W145" si="89">IF(E233&gt;0,E233*$D148/1.2,IF(E147&gt;0,E145,0))</f>
        <v>#REF!</v>
      </c>
      <c r="G145" s="31" t="e">
        <f t="shared" si="89"/>
        <v>#REF!</v>
      </c>
      <c r="H145" s="31" t="e">
        <f t="shared" si="89"/>
        <v>#REF!</v>
      </c>
      <c r="I145" s="31" t="e">
        <f t="shared" si="89"/>
        <v>#REF!</v>
      </c>
      <c r="J145" s="31" t="e">
        <f t="shared" si="89"/>
        <v>#REF!</v>
      </c>
      <c r="K145" s="31" t="e">
        <f t="shared" si="89"/>
        <v>#REF!</v>
      </c>
      <c r="L145" s="31" t="e">
        <f t="shared" si="89"/>
        <v>#REF!</v>
      </c>
      <c r="M145" s="31" t="e">
        <f t="shared" si="89"/>
        <v>#REF!</v>
      </c>
      <c r="N145" s="31" t="e">
        <f t="shared" si="89"/>
        <v>#REF!</v>
      </c>
      <c r="O145" s="31" t="e">
        <f t="shared" si="89"/>
        <v>#REF!</v>
      </c>
      <c r="P145" s="31" t="e">
        <f t="shared" si="89"/>
        <v>#REF!</v>
      </c>
      <c r="Q145" s="31" t="e">
        <f t="shared" si="89"/>
        <v>#REF!</v>
      </c>
      <c r="R145" s="31" t="e">
        <f t="shared" si="89"/>
        <v>#REF!</v>
      </c>
      <c r="S145" s="31" t="e">
        <f t="shared" si="89"/>
        <v>#REF!</v>
      </c>
      <c r="T145" s="43" t="e">
        <f t="shared" si="89"/>
        <v>#REF!</v>
      </c>
      <c r="U145" s="31" t="e">
        <f t="shared" si="89"/>
        <v>#REF!</v>
      </c>
      <c r="V145" s="31" t="e">
        <f t="shared" si="89"/>
        <v>#REF!</v>
      </c>
      <c r="W145" s="31" t="e">
        <f t="shared" si="89"/>
        <v>#REF!</v>
      </c>
    </row>
    <row r="146" spans="1:23" s="5" customFormat="1" ht="14.25" hidden="1" customHeight="1" outlineLevel="4" x14ac:dyDescent="0.2">
      <c r="A146" s="93"/>
      <c r="B146" s="81" t="s">
        <v>120</v>
      </c>
      <c r="C146" s="104"/>
      <c r="D146" s="30" t="s">
        <v>107</v>
      </c>
      <c r="E146" s="31" t="e">
        <f>IF(#REF!&gt;0,#REF!/1.2,#REF!)</f>
        <v>#REF!</v>
      </c>
      <c r="F146" s="31" t="e">
        <f t="shared" ref="F146:W146" si="90">IF(E233&gt;0,E233/1.2,E147)</f>
        <v>#REF!</v>
      </c>
      <c r="G146" s="31" t="e">
        <f t="shared" si="90"/>
        <v>#REF!</v>
      </c>
      <c r="H146" s="31" t="e">
        <f t="shared" si="90"/>
        <v>#REF!</v>
      </c>
      <c r="I146" s="31" t="e">
        <f t="shared" si="90"/>
        <v>#REF!</v>
      </c>
      <c r="J146" s="31" t="e">
        <f t="shared" si="90"/>
        <v>#REF!</v>
      </c>
      <c r="K146" s="31" t="e">
        <f t="shared" si="90"/>
        <v>#REF!</v>
      </c>
      <c r="L146" s="31" t="e">
        <f t="shared" si="90"/>
        <v>#REF!</v>
      </c>
      <c r="M146" s="31" t="e">
        <f t="shared" si="90"/>
        <v>#REF!</v>
      </c>
      <c r="N146" s="31" t="e">
        <f t="shared" si="90"/>
        <v>#REF!</v>
      </c>
      <c r="O146" s="31" t="e">
        <f t="shared" si="90"/>
        <v>#REF!</v>
      </c>
      <c r="P146" s="31" t="e">
        <f t="shared" si="90"/>
        <v>#REF!</v>
      </c>
      <c r="Q146" s="31" t="e">
        <f t="shared" si="90"/>
        <v>#REF!</v>
      </c>
      <c r="R146" s="31" t="e">
        <f t="shared" si="90"/>
        <v>#REF!</v>
      </c>
      <c r="S146" s="31" t="e">
        <f t="shared" si="90"/>
        <v>#REF!</v>
      </c>
      <c r="T146" s="43" t="e">
        <f t="shared" si="90"/>
        <v>#REF!</v>
      </c>
      <c r="U146" s="31" t="e">
        <f t="shared" si="90"/>
        <v>#REF!</v>
      </c>
      <c r="V146" s="31" t="e">
        <f t="shared" si="90"/>
        <v>#REF!</v>
      </c>
      <c r="W146" s="31" t="e">
        <f t="shared" si="90"/>
        <v>#REF!</v>
      </c>
    </row>
    <row r="147" spans="1:23" s="5" customFormat="1" ht="14.25" hidden="1" customHeight="1" outlineLevel="4" x14ac:dyDescent="0.2">
      <c r="A147" s="93"/>
      <c r="B147" s="81" t="s">
        <v>121</v>
      </c>
      <c r="C147" s="104"/>
      <c r="D147" s="30" t="s">
        <v>107</v>
      </c>
      <c r="E147" s="31" t="e">
        <f t="shared" ref="E147:W147" si="91">E146-E145</f>
        <v>#REF!</v>
      </c>
      <c r="F147" s="31" t="e">
        <f t="shared" si="91"/>
        <v>#REF!</v>
      </c>
      <c r="G147" s="31" t="e">
        <f t="shared" si="91"/>
        <v>#REF!</v>
      </c>
      <c r="H147" s="31" t="e">
        <f t="shared" si="91"/>
        <v>#REF!</v>
      </c>
      <c r="I147" s="31" t="e">
        <f t="shared" si="91"/>
        <v>#REF!</v>
      </c>
      <c r="J147" s="31" t="e">
        <f t="shared" si="91"/>
        <v>#REF!</v>
      </c>
      <c r="K147" s="31" t="e">
        <f t="shared" si="91"/>
        <v>#REF!</v>
      </c>
      <c r="L147" s="31" t="e">
        <f t="shared" si="91"/>
        <v>#REF!</v>
      </c>
      <c r="M147" s="31" t="e">
        <f t="shared" si="91"/>
        <v>#REF!</v>
      </c>
      <c r="N147" s="31" t="e">
        <f t="shared" si="91"/>
        <v>#REF!</v>
      </c>
      <c r="O147" s="31" t="e">
        <f t="shared" si="91"/>
        <v>#REF!</v>
      </c>
      <c r="P147" s="31" t="e">
        <f t="shared" si="91"/>
        <v>#REF!</v>
      </c>
      <c r="Q147" s="31" t="e">
        <f t="shared" si="91"/>
        <v>#REF!</v>
      </c>
      <c r="R147" s="31" t="e">
        <f t="shared" si="91"/>
        <v>#REF!</v>
      </c>
      <c r="S147" s="31" t="e">
        <f t="shared" si="91"/>
        <v>#REF!</v>
      </c>
      <c r="T147" s="43" t="e">
        <f t="shared" si="91"/>
        <v>#REF!</v>
      </c>
      <c r="U147" s="31" t="e">
        <f t="shared" si="91"/>
        <v>#REF!</v>
      </c>
      <c r="V147" s="31" t="e">
        <f t="shared" si="91"/>
        <v>#REF!</v>
      </c>
      <c r="W147" s="31" t="e">
        <f t="shared" si="91"/>
        <v>#REF!</v>
      </c>
    </row>
    <row r="148" spans="1:23" s="5" customFormat="1" ht="14.25" hidden="1" customHeight="1" outlineLevel="4" x14ac:dyDescent="0.2">
      <c r="A148" s="93"/>
      <c r="B148" s="81" t="s">
        <v>122</v>
      </c>
      <c r="C148" s="104"/>
      <c r="D148" s="106">
        <v>2.5000000000000001E-2</v>
      </c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43"/>
      <c r="U148" s="31"/>
      <c r="V148" s="31"/>
      <c r="W148" s="31"/>
    </row>
    <row r="149" spans="1:23" s="5" customFormat="1" ht="14.25" hidden="1" customHeight="1" outlineLevel="3" x14ac:dyDescent="0.2">
      <c r="A149" s="93"/>
      <c r="B149" s="81" t="s">
        <v>129</v>
      </c>
      <c r="C149" s="103"/>
      <c r="D149" s="30" t="s">
        <v>107</v>
      </c>
      <c r="E149" s="31" t="e">
        <f>IF(#REF!&gt;0,#REF!*$D152/1.2,IF(#REF!&gt;0,#REF!,0))</f>
        <v>#REF!</v>
      </c>
      <c r="F149" s="31" t="e">
        <f t="shared" ref="F149:W149" si="92">IF(E234&gt;0,E234*$D152/1.2,IF(E151&gt;0,E149,0))</f>
        <v>#REF!</v>
      </c>
      <c r="G149" s="31" t="e">
        <f t="shared" si="92"/>
        <v>#REF!</v>
      </c>
      <c r="H149" s="31" t="e">
        <f t="shared" si="92"/>
        <v>#REF!</v>
      </c>
      <c r="I149" s="31" t="e">
        <f t="shared" si="92"/>
        <v>#REF!</v>
      </c>
      <c r="J149" s="31" t="e">
        <f t="shared" si="92"/>
        <v>#REF!</v>
      </c>
      <c r="K149" s="31" t="e">
        <f t="shared" si="92"/>
        <v>#REF!</v>
      </c>
      <c r="L149" s="31" t="e">
        <f t="shared" si="92"/>
        <v>#REF!</v>
      </c>
      <c r="M149" s="31" t="e">
        <f t="shared" si="92"/>
        <v>#REF!</v>
      </c>
      <c r="N149" s="31" t="e">
        <f t="shared" si="92"/>
        <v>#REF!</v>
      </c>
      <c r="O149" s="31" t="e">
        <f t="shared" si="92"/>
        <v>#REF!</v>
      </c>
      <c r="P149" s="31" t="e">
        <f t="shared" si="92"/>
        <v>#REF!</v>
      </c>
      <c r="Q149" s="31" t="e">
        <f t="shared" si="92"/>
        <v>#REF!</v>
      </c>
      <c r="R149" s="31" t="e">
        <f t="shared" si="92"/>
        <v>#REF!</v>
      </c>
      <c r="S149" s="31" t="e">
        <f t="shared" si="92"/>
        <v>#REF!</v>
      </c>
      <c r="T149" s="43" t="e">
        <f t="shared" si="92"/>
        <v>#REF!</v>
      </c>
      <c r="U149" s="31" t="e">
        <f t="shared" si="92"/>
        <v>#REF!</v>
      </c>
      <c r="V149" s="31" t="e">
        <f t="shared" si="92"/>
        <v>#REF!</v>
      </c>
      <c r="W149" s="31" t="e">
        <f t="shared" si="92"/>
        <v>#REF!</v>
      </c>
    </row>
    <row r="150" spans="1:23" s="5" customFormat="1" ht="14.25" hidden="1" customHeight="1" outlineLevel="3" x14ac:dyDescent="0.2">
      <c r="A150" s="93"/>
      <c r="B150" s="81" t="s">
        <v>120</v>
      </c>
      <c r="C150" s="104"/>
      <c r="D150" s="30" t="s">
        <v>107</v>
      </c>
      <c r="E150" s="31" t="e">
        <f>IF(#REF!&gt;0,#REF!/1.2,#REF!)</f>
        <v>#REF!</v>
      </c>
      <c r="F150" s="31" t="e">
        <f t="shared" ref="F150:W150" si="93">IF(E234&gt;0,E234/1.2,E151)</f>
        <v>#REF!</v>
      </c>
      <c r="G150" s="31" t="e">
        <f t="shared" si="93"/>
        <v>#REF!</v>
      </c>
      <c r="H150" s="31" t="e">
        <f t="shared" si="93"/>
        <v>#REF!</v>
      </c>
      <c r="I150" s="31" t="e">
        <f t="shared" si="93"/>
        <v>#REF!</v>
      </c>
      <c r="J150" s="31" t="e">
        <f t="shared" si="93"/>
        <v>#REF!</v>
      </c>
      <c r="K150" s="31" t="e">
        <f t="shared" si="93"/>
        <v>#REF!</v>
      </c>
      <c r="L150" s="31" t="e">
        <f t="shared" si="93"/>
        <v>#REF!</v>
      </c>
      <c r="M150" s="31" t="e">
        <f t="shared" si="93"/>
        <v>#REF!</v>
      </c>
      <c r="N150" s="31" t="e">
        <f t="shared" si="93"/>
        <v>#REF!</v>
      </c>
      <c r="O150" s="31" t="e">
        <f t="shared" si="93"/>
        <v>#REF!</v>
      </c>
      <c r="P150" s="31" t="e">
        <f t="shared" si="93"/>
        <v>#REF!</v>
      </c>
      <c r="Q150" s="31" t="e">
        <f t="shared" si="93"/>
        <v>#REF!</v>
      </c>
      <c r="R150" s="31" t="e">
        <f t="shared" si="93"/>
        <v>#REF!</v>
      </c>
      <c r="S150" s="31" t="e">
        <f t="shared" si="93"/>
        <v>#REF!</v>
      </c>
      <c r="T150" s="43" t="e">
        <f t="shared" si="93"/>
        <v>#REF!</v>
      </c>
      <c r="U150" s="31" t="e">
        <f t="shared" si="93"/>
        <v>#REF!</v>
      </c>
      <c r="V150" s="31" t="e">
        <f t="shared" si="93"/>
        <v>#REF!</v>
      </c>
      <c r="W150" s="31" t="e">
        <f t="shared" si="93"/>
        <v>#REF!</v>
      </c>
    </row>
    <row r="151" spans="1:23" s="5" customFormat="1" ht="14.25" hidden="1" customHeight="1" outlineLevel="3" x14ac:dyDescent="0.2">
      <c r="A151" s="93"/>
      <c r="B151" s="81" t="s">
        <v>121</v>
      </c>
      <c r="C151" s="104"/>
      <c r="D151" s="30" t="s">
        <v>107</v>
      </c>
      <c r="E151" s="31" t="e">
        <f t="shared" ref="E151:W151" si="94">E150-E149</f>
        <v>#REF!</v>
      </c>
      <c r="F151" s="31" t="e">
        <f t="shared" si="94"/>
        <v>#REF!</v>
      </c>
      <c r="G151" s="31" t="e">
        <f t="shared" si="94"/>
        <v>#REF!</v>
      </c>
      <c r="H151" s="31" t="e">
        <f t="shared" si="94"/>
        <v>#REF!</v>
      </c>
      <c r="I151" s="31" t="e">
        <f t="shared" si="94"/>
        <v>#REF!</v>
      </c>
      <c r="J151" s="31" t="e">
        <f t="shared" si="94"/>
        <v>#REF!</v>
      </c>
      <c r="K151" s="31" t="e">
        <f t="shared" si="94"/>
        <v>#REF!</v>
      </c>
      <c r="L151" s="31" t="e">
        <f t="shared" si="94"/>
        <v>#REF!</v>
      </c>
      <c r="M151" s="31" t="e">
        <f t="shared" si="94"/>
        <v>#REF!</v>
      </c>
      <c r="N151" s="31" t="e">
        <f t="shared" si="94"/>
        <v>#REF!</v>
      </c>
      <c r="O151" s="31" t="e">
        <f t="shared" si="94"/>
        <v>#REF!</v>
      </c>
      <c r="P151" s="31" t="e">
        <f t="shared" si="94"/>
        <v>#REF!</v>
      </c>
      <c r="Q151" s="31" t="e">
        <f t="shared" si="94"/>
        <v>#REF!</v>
      </c>
      <c r="R151" s="31" t="e">
        <f t="shared" si="94"/>
        <v>#REF!</v>
      </c>
      <c r="S151" s="31" t="e">
        <f t="shared" si="94"/>
        <v>#REF!</v>
      </c>
      <c r="T151" s="43" t="e">
        <f t="shared" si="94"/>
        <v>#REF!</v>
      </c>
      <c r="U151" s="31" t="e">
        <f t="shared" si="94"/>
        <v>#REF!</v>
      </c>
      <c r="V151" s="31" t="e">
        <f t="shared" si="94"/>
        <v>#REF!</v>
      </c>
      <c r="W151" s="31" t="e">
        <f t="shared" si="94"/>
        <v>#REF!</v>
      </c>
    </row>
    <row r="152" spans="1:23" s="5" customFormat="1" ht="14.25" hidden="1" customHeight="1" outlineLevel="3" x14ac:dyDescent="0.2">
      <c r="A152" s="93"/>
      <c r="B152" s="81" t="s">
        <v>122</v>
      </c>
      <c r="C152" s="104"/>
      <c r="D152" s="106">
        <v>2.5000000000000001E-2</v>
      </c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43"/>
      <c r="U152" s="31"/>
      <c r="V152" s="31"/>
      <c r="W152" s="31"/>
    </row>
    <row r="153" spans="1:23" s="5" customFormat="1" ht="14.25" hidden="1" customHeight="1" outlineLevel="3" x14ac:dyDescent="0.2">
      <c r="A153" s="93"/>
      <c r="B153" s="81" t="s">
        <v>130</v>
      </c>
      <c r="C153" s="103"/>
      <c r="D153" s="30" t="s">
        <v>107</v>
      </c>
      <c r="E153" s="31" t="e">
        <f>IF(#REF!&gt;0,#REF!*$D156/1.2,IF(#REF!&gt;0,#REF!,0))</f>
        <v>#REF!</v>
      </c>
      <c r="F153" s="31" t="e">
        <f t="shared" ref="F153:W153" si="95">IF(E235&gt;0,E235*$D156/1.2,IF(E155&gt;0,E153,0))</f>
        <v>#REF!</v>
      </c>
      <c r="G153" s="31" t="e">
        <f t="shared" si="95"/>
        <v>#REF!</v>
      </c>
      <c r="H153" s="31" t="e">
        <f t="shared" si="95"/>
        <v>#REF!</v>
      </c>
      <c r="I153" s="31" t="e">
        <f t="shared" si="95"/>
        <v>#REF!</v>
      </c>
      <c r="J153" s="31" t="e">
        <f t="shared" si="95"/>
        <v>#REF!</v>
      </c>
      <c r="K153" s="31" t="e">
        <f t="shared" si="95"/>
        <v>#REF!</v>
      </c>
      <c r="L153" s="31" t="e">
        <f t="shared" si="95"/>
        <v>#REF!</v>
      </c>
      <c r="M153" s="31" t="e">
        <f t="shared" si="95"/>
        <v>#REF!</v>
      </c>
      <c r="N153" s="31" t="e">
        <f t="shared" si="95"/>
        <v>#REF!</v>
      </c>
      <c r="O153" s="31" t="e">
        <f t="shared" si="95"/>
        <v>#REF!</v>
      </c>
      <c r="P153" s="31" t="e">
        <f t="shared" si="95"/>
        <v>#REF!</v>
      </c>
      <c r="Q153" s="31" t="e">
        <f t="shared" si="95"/>
        <v>#REF!</v>
      </c>
      <c r="R153" s="31" t="e">
        <f t="shared" si="95"/>
        <v>#REF!</v>
      </c>
      <c r="S153" s="31" t="e">
        <f t="shared" si="95"/>
        <v>#REF!</v>
      </c>
      <c r="T153" s="43" t="e">
        <f t="shared" si="95"/>
        <v>#REF!</v>
      </c>
      <c r="U153" s="31" t="e">
        <f t="shared" si="95"/>
        <v>#REF!</v>
      </c>
      <c r="V153" s="31" t="e">
        <f t="shared" si="95"/>
        <v>#REF!</v>
      </c>
      <c r="W153" s="31" t="e">
        <f t="shared" si="95"/>
        <v>#REF!</v>
      </c>
    </row>
    <row r="154" spans="1:23" s="5" customFormat="1" ht="14.25" hidden="1" customHeight="1" outlineLevel="4" x14ac:dyDescent="0.2">
      <c r="A154" s="93"/>
      <c r="B154" s="81" t="s">
        <v>120</v>
      </c>
      <c r="C154" s="104"/>
      <c r="D154" s="30" t="s">
        <v>107</v>
      </c>
      <c r="E154" s="31" t="e">
        <f>IF(#REF!&gt;0,#REF!/1.2,#REF!)</f>
        <v>#REF!</v>
      </c>
      <c r="F154" s="31" t="e">
        <f t="shared" ref="F154:W154" si="96">IF(E235&gt;0,E235/1.2,E155)</f>
        <v>#REF!</v>
      </c>
      <c r="G154" s="31" t="e">
        <f t="shared" si="96"/>
        <v>#REF!</v>
      </c>
      <c r="H154" s="31" t="e">
        <f t="shared" si="96"/>
        <v>#REF!</v>
      </c>
      <c r="I154" s="31" t="e">
        <f t="shared" si="96"/>
        <v>#REF!</v>
      </c>
      <c r="J154" s="31" t="e">
        <f t="shared" si="96"/>
        <v>#REF!</v>
      </c>
      <c r="K154" s="31" t="e">
        <f t="shared" si="96"/>
        <v>#REF!</v>
      </c>
      <c r="L154" s="31" t="e">
        <f t="shared" si="96"/>
        <v>#REF!</v>
      </c>
      <c r="M154" s="31" t="e">
        <f t="shared" si="96"/>
        <v>#REF!</v>
      </c>
      <c r="N154" s="31" t="e">
        <f t="shared" si="96"/>
        <v>#REF!</v>
      </c>
      <c r="O154" s="31" t="e">
        <f t="shared" si="96"/>
        <v>#REF!</v>
      </c>
      <c r="P154" s="31" t="e">
        <f t="shared" si="96"/>
        <v>#REF!</v>
      </c>
      <c r="Q154" s="31" t="e">
        <f t="shared" si="96"/>
        <v>#REF!</v>
      </c>
      <c r="R154" s="31" t="e">
        <f t="shared" si="96"/>
        <v>#REF!</v>
      </c>
      <c r="S154" s="31" t="e">
        <f t="shared" si="96"/>
        <v>#REF!</v>
      </c>
      <c r="T154" s="43" t="e">
        <f t="shared" si="96"/>
        <v>#REF!</v>
      </c>
      <c r="U154" s="31" t="e">
        <f t="shared" si="96"/>
        <v>#REF!</v>
      </c>
      <c r="V154" s="31" t="e">
        <f t="shared" si="96"/>
        <v>#REF!</v>
      </c>
      <c r="W154" s="31" t="e">
        <f t="shared" si="96"/>
        <v>#REF!</v>
      </c>
    </row>
    <row r="155" spans="1:23" s="5" customFormat="1" ht="14.25" hidden="1" customHeight="1" outlineLevel="4" x14ac:dyDescent="0.2">
      <c r="A155" s="93"/>
      <c r="B155" s="81" t="s">
        <v>121</v>
      </c>
      <c r="C155" s="104"/>
      <c r="D155" s="30" t="s">
        <v>107</v>
      </c>
      <c r="E155" s="31" t="e">
        <f t="shared" ref="E155:W155" si="97">E154-E153</f>
        <v>#REF!</v>
      </c>
      <c r="F155" s="31" t="e">
        <f t="shared" si="97"/>
        <v>#REF!</v>
      </c>
      <c r="G155" s="31" t="e">
        <f t="shared" si="97"/>
        <v>#REF!</v>
      </c>
      <c r="H155" s="31" t="e">
        <f t="shared" si="97"/>
        <v>#REF!</v>
      </c>
      <c r="I155" s="31" t="e">
        <f t="shared" si="97"/>
        <v>#REF!</v>
      </c>
      <c r="J155" s="31" t="e">
        <f t="shared" si="97"/>
        <v>#REF!</v>
      </c>
      <c r="K155" s="31" t="e">
        <f t="shared" si="97"/>
        <v>#REF!</v>
      </c>
      <c r="L155" s="31" t="e">
        <f t="shared" si="97"/>
        <v>#REF!</v>
      </c>
      <c r="M155" s="31" t="e">
        <f t="shared" si="97"/>
        <v>#REF!</v>
      </c>
      <c r="N155" s="31" t="e">
        <f t="shared" si="97"/>
        <v>#REF!</v>
      </c>
      <c r="O155" s="31" t="e">
        <f t="shared" si="97"/>
        <v>#REF!</v>
      </c>
      <c r="P155" s="31" t="e">
        <f t="shared" si="97"/>
        <v>#REF!</v>
      </c>
      <c r="Q155" s="31" t="e">
        <f t="shared" si="97"/>
        <v>#REF!</v>
      </c>
      <c r="R155" s="31" t="e">
        <f t="shared" si="97"/>
        <v>#REF!</v>
      </c>
      <c r="S155" s="31" t="e">
        <f t="shared" si="97"/>
        <v>#REF!</v>
      </c>
      <c r="T155" s="43" t="e">
        <f t="shared" si="97"/>
        <v>#REF!</v>
      </c>
      <c r="U155" s="31" t="e">
        <f t="shared" si="97"/>
        <v>#REF!</v>
      </c>
      <c r="V155" s="31" t="e">
        <f t="shared" si="97"/>
        <v>#REF!</v>
      </c>
      <c r="W155" s="31" t="e">
        <f t="shared" si="97"/>
        <v>#REF!</v>
      </c>
    </row>
    <row r="156" spans="1:23" s="5" customFormat="1" ht="14.25" hidden="1" customHeight="1" outlineLevel="4" x14ac:dyDescent="0.2">
      <c r="A156" s="93"/>
      <c r="B156" s="81" t="s">
        <v>122</v>
      </c>
      <c r="C156" s="104"/>
      <c r="D156" s="105">
        <v>0.1</v>
      </c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43"/>
      <c r="U156" s="31"/>
      <c r="V156" s="31"/>
      <c r="W156" s="31"/>
    </row>
    <row r="157" spans="1:23" s="5" customFormat="1" ht="14.25" hidden="1" customHeight="1" outlineLevel="3" x14ac:dyDescent="0.2">
      <c r="A157" s="93"/>
      <c r="B157" s="81" t="s">
        <v>131</v>
      </c>
      <c r="C157" s="103"/>
      <c r="D157" s="30" t="s">
        <v>107</v>
      </c>
      <c r="E157" s="31" t="e">
        <f>IF(#REF!&gt;0,#REF!*$D160/1.2,IF(#REF!&gt;0,#REF!,0))</f>
        <v>#REF!</v>
      </c>
      <c r="F157" s="31" t="e">
        <f t="shared" ref="F157:W157" si="98">IF(E236&gt;0,E236*$D160/1.2,IF(E159&gt;0,E157,0))</f>
        <v>#REF!</v>
      </c>
      <c r="G157" s="31" t="e">
        <f t="shared" si="98"/>
        <v>#REF!</v>
      </c>
      <c r="H157" s="31" t="e">
        <f t="shared" si="98"/>
        <v>#REF!</v>
      </c>
      <c r="I157" s="31" t="e">
        <f t="shared" si="98"/>
        <v>#REF!</v>
      </c>
      <c r="J157" s="31" t="e">
        <f t="shared" si="98"/>
        <v>#REF!</v>
      </c>
      <c r="K157" s="31" t="e">
        <f t="shared" si="98"/>
        <v>#REF!</v>
      </c>
      <c r="L157" s="31" t="e">
        <f t="shared" si="98"/>
        <v>#REF!</v>
      </c>
      <c r="M157" s="31" t="e">
        <f t="shared" si="98"/>
        <v>#REF!</v>
      </c>
      <c r="N157" s="31" t="e">
        <f t="shared" si="98"/>
        <v>#REF!</v>
      </c>
      <c r="O157" s="31" t="e">
        <f t="shared" si="98"/>
        <v>#REF!</v>
      </c>
      <c r="P157" s="31" t="e">
        <f t="shared" si="98"/>
        <v>#REF!</v>
      </c>
      <c r="Q157" s="31" t="e">
        <f t="shared" si="98"/>
        <v>#REF!</v>
      </c>
      <c r="R157" s="31" t="e">
        <f t="shared" si="98"/>
        <v>#REF!</v>
      </c>
      <c r="S157" s="31" t="e">
        <f t="shared" si="98"/>
        <v>#REF!</v>
      </c>
      <c r="T157" s="43" t="e">
        <f t="shared" si="98"/>
        <v>#REF!</v>
      </c>
      <c r="U157" s="31" t="e">
        <f t="shared" si="98"/>
        <v>#REF!</v>
      </c>
      <c r="V157" s="31" t="e">
        <f t="shared" si="98"/>
        <v>#REF!</v>
      </c>
      <c r="W157" s="31" t="e">
        <f t="shared" si="98"/>
        <v>#REF!</v>
      </c>
    </row>
    <row r="158" spans="1:23" s="5" customFormat="1" ht="14.25" hidden="1" customHeight="1" outlineLevel="4" x14ac:dyDescent="0.2">
      <c r="A158" s="93"/>
      <c r="B158" s="81" t="s">
        <v>120</v>
      </c>
      <c r="C158" s="104"/>
      <c r="D158" s="30" t="s">
        <v>107</v>
      </c>
      <c r="E158" s="31" t="e">
        <f>IF(#REF!&gt;0,#REF!/1.2,#REF!)</f>
        <v>#REF!</v>
      </c>
      <c r="F158" s="31" t="e">
        <f t="shared" ref="F158:W158" si="99">IF(E236&gt;0,E236/1.2,E159)</f>
        <v>#REF!</v>
      </c>
      <c r="G158" s="31" t="e">
        <f t="shared" si="99"/>
        <v>#REF!</v>
      </c>
      <c r="H158" s="31" t="e">
        <f t="shared" si="99"/>
        <v>#REF!</v>
      </c>
      <c r="I158" s="31" t="e">
        <f t="shared" si="99"/>
        <v>#REF!</v>
      </c>
      <c r="J158" s="31" t="e">
        <f t="shared" si="99"/>
        <v>#REF!</v>
      </c>
      <c r="K158" s="31" t="e">
        <f t="shared" si="99"/>
        <v>#REF!</v>
      </c>
      <c r="L158" s="31" t="e">
        <f t="shared" si="99"/>
        <v>#REF!</v>
      </c>
      <c r="M158" s="31" t="e">
        <f t="shared" si="99"/>
        <v>#REF!</v>
      </c>
      <c r="N158" s="31" t="e">
        <f t="shared" si="99"/>
        <v>#REF!</v>
      </c>
      <c r="O158" s="31" t="e">
        <f t="shared" si="99"/>
        <v>#REF!</v>
      </c>
      <c r="P158" s="31" t="e">
        <f t="shared" si="99"/>
        <v>#REF!</v>
      </c>
      <c r="Q158" s="31" t="e">
        <f t="shared" si="99"/>
        <v>#REF!</v>
      </c>
      <c r="R158" s="31" t="e">
        <f t="shared" si="99"/>
        <v>#REF!</v>
      </c>
      <c r="S158" s="31" t="e">
        <f t="shared" si="99"/>
        <v>#REF!</v>
      </c>
      <c r="T158" s="43" t="e">
        <f t="shared" si="99"/>
        <v>#REF!</v>
      </c>
      <c r="U158" s="31" t="e">
        <f t="shared" si="99"/>
        <v>#REF!</v>
      </c>
      <c r="V158" s="31" t="e">
        <f t="shared" si="99"/>
        <v>#REF!</v>
      </c>
      <c r="W158" s="31" t="e">
        <f t="shared" si="99"/>
        <v>#REF!</v>
      </c>
    </row>
    <row r="159" spans="1:23" s="5" customFormat="1" ht="14.25" hidden="1" customHeight="1" outlineLevel="4" x14ac:dyDescent="0.2">
      <c r="A159" s="93"/>
      <c r="B159" s="81" t="s">
        <v>121</v>
      </c>
      <c r="C159" s="104"/>
      <c r="D159" s="30" t="s">
        <v>107</v>
      </c>
      <c r="E159" s="31" t="e">
        <f t="shared" ref="E159:W159" si="100">E158-E157</f>
        <v>#REF!</v>
      </c>
      <c r="F159" s="31" t="e">
        <f t="shared" si="100"/>
        <v>#REF!</v>
      </c>
      <c r="G159" s="31" t="e">
        <f t="shared" si="100"/>
        <v>#REF!</v>
      </c>
      <c r="H159" s="31" t="e">
        <f t="shared" si="100"/>
        <v>#REF!</v>
      </c>
      <c r="I159" s="31" t="e">
        <f t="shared" si="100"/>
        <v>#REF!</v>
      </c>
      <c r="J159" s="31" t="e">
        <f t="shared" si="100"/>
        <v>#REF!</v>
      </c>
      <c r="K159" s="31" t="e">
        <f t="shared" si="100"/>
        <v>#REF!</v>
      </c>
      <c r="L159" s="31" t="e">
        <f t="shared" si="100"/>
        <v>#REF!</v>
      </c>
      <c r="M159" s="31" t="e">
        <f t="shared" si="100"/>
        <v>#REF!</v>
      </c>
      <c r="N159" s="31" t="e">
        <f t="shared" si="100"/>
        <v>#REF!</v>
      </c>
      <c r="O159" s="31" t="e">
        <f t="shared" si="100"/>
        <v>#REF!</v>
      </c>
      <c r="P159" s="31" t="e">
        <f t="shared" si="100"/>
        <v>#REF!</v>
      </c>
      <c r="Q159" s="31" t="e">
        <f t="shared" si="100"/>
        <v>#REF!</v>
      </c>
      <c r="R159" s="31" t="e">
        <f t="shared" si="100"/>
        <v>#REF!</v>
      </c>
      <c r="S159" s="31" t="e">
        <f t="shared" si="100"/>
        <v>#REF!</v>
      </c>
      <c r="T159" s="43" t="e">
        <f t="shared" si="100"/>
        <v>#REF!</v>
      </c>
      <c r="U159" s="31" t="e">
        <f t="shared" si="100"/>
        <v>#REF!</v>
      </c>
      <c r="V159" s="31" t="e">
        <f t="shared" si="100"/>
        <v>#REF!</v>
      </c>
      <c r="W159" s="31" t="e">
        <f t="shared" si="100"/>
        <v>#REF!</v>
      </c>
    </row>
    <row r="160" spans="1:23" s="5" customFormat="1" ht="14.25" hidden="1" customHeight="1" outlineLevel="4" x14ac:dyDescent="0.2">
      <c r="A160" s="93"/>
      <c r="B160" s="81" t="s">
        <v>122</v>
      </c>
      <c r="C160" s="104"/>
      <c r="D160" s="105">
        <v>0.2</v>
      </c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  <c r="R160" s="31"/>
      <c r="S160" s="31"/>
      <c r="T160" s="43"/>
      <c r="U160" s="31"/>
      <c r="V160" s="31"/>
      <c r="W160" s="31"/>
    </row>
    <row r="161" spans="1:23" s="5" customFormat="1" ht="14.25" hidden="1" customHeight="1" outlineLevel="3" x14ac:dyDescent="0.2">
      <c r="A161" s="93"/>
      <c r="B161" s="81" t="s">
        <v>132</v>
      </c>
      <c r="C161" s="103"/>
      <c r="D161" s="30" t="s">
        <v>107</v>
      </c>
      <c r="E161" s="31" t="e">
        <f>IF(#REF!&gt;0,#REF!*$D164/1.2,IF(#REF!&gt;0,#REF!,0))</f>
        <v>#REF!</v>
      </c>
      <c r="F161" s="31" t="e">
        <f t="shared" ref="F161:W161" si="101">IF(E237&gt;0,E237*$D164/1.2,IF(E163&gt;0,E161,0))</f>
        <v>#REF!</v>
      </c>
      <c r="G161" s="31" t="e">
        <f t="shared" si="101"/>
        <v>#REF!</v>
      </c>
      <c r="H161" s="31" t="e">
        <f t="shared" si="101"/>
        <v>#REF!</v>
      </c>
      <c r="I161" s="31" t="e">
        <f t="shared" si="101"/>
        <v>#REF!</v>
      </c>
      <c r="J161" s="31" t="e">
        <f t="shared" si="101"/>
        <v>#REF!</v>
      </c>
      <c r="K161" s="31" t="e">
        <f t="shared" si="101"/>
        <v>#REF!</v>
      </c>
      <c r="L161" s="31" t="e">
        <f t="shared" si="101"/>
        <v>#REF!</v>
      </c>
      <c r="M161" s="31" t="e">
        <f t="shared" si="101"/>
        <v>#REF!</v>
      </c>
      <c r="N161" s="31" t="e">
        <f t="shared" si="101"/>
        <v>#REF!</v>
      </c>
      <c r="O161" s="31" t="e">
        <f t="shared" si="101"/>
        <v>#REF!</v>
      </c>
      <c r="P161" s="31" t="e">
        <f t="shared" si="101"/>
        <v>#REF!</v>
      </c>
      <c r="Q161" s="31" t="e">
        <f t="shared" si="101"/>
        <v>#REF!</v>
      </c>
      <c r="R161" s="31" t="e">
        <f t="shared" si="101"/>
        <v>#REF!</v>
      </c>
      <c r="S161" s="31" t="e">
        <f t="shared" si="101"/>
        <v>#REF!</v>
      </c>
      <c r="T161" s="43" t="e">
        <f t="shared" si="101"/>
        <v>#REF!</v>
      </c>
      <c r="U161" s="31" t="e">
        <f t="shared" si="101"/>
        <v>#REF!</v>
      </c>
      <c r="V161" s="31" t="e">
        <f t="shared" si="101"/>
        <v>#REF!</v>
      </c>
      <c r="W161" s="31" t="e">
        <f t="shared" si="101"/>
        <v>#REF!</v>
      </c>
    </row>
    <row r="162" spans="1:23" s="5" customFormat="1" ht="14.25" hidden="1" customHeight="1" outlineLevel="4" x14ac:dyDescent="0.2">
      <c r="A162" s="93"/>
      <c r="B162" s="81" t="s">
        <v>120</v>
      </c>
      <c r="C162" s="104"/>
      <c r="D162" s="30" t="s">
        <v>107</v>
      </c>
      <c r="E162" s="31" t="e">
        <f>IF(#REF!&gt;0,#REF!/1.2,0)</f>
        <v>#REF!</v>
      </c>
      <c r="F162" s="31">
        <f t="shared" ref="F162" si="102">IF(E237&gt;0,E237/1.2,0)</f>
        <v>0</v>
      </c>
      <c r="G162" s="31" t="e">
        <f t="shared" ref="G162:W162" si="103">IF(F237&gt;0,F237/1.2,F163)</f>
        <v>#REF!</v>
      </c>
      <c r="H162" s="31" t="e">
        <f t="shared" si="103"/>
        <v>#REF!</v>
      </c>
      <c r="I162" s="31" t="e">
        <f t="shared" si="103"/>
        <v>#REF!</v>
      </c>
      <c r="J162" s="31" t="e">
        <f t="shared" si="103"/>
        <v>#REF!</v>
      </c>
      <c r="K162" s="31" t="e">
        <f t="shared" si="103"/>
        <v>#REF!</v>
      </c>
      <c r="L162" s="31" t="e">
        <f t="shared" si="103"/>
        <v>#REF!</v>
      </c>
      <c r="M162" s="31" t="e">
        <f t="shared" si="103"/>
        <v>#REF!</v>
      </c>
      <c r="N162" s="31" t="e">
        <f t="shared" si="103"/>
        <v>#REF!</v>
      </c>
      <c r="O162" s="31" t="e">
        <f t="shared" si="103"/>
        <v>#REF!</v>
      </c>
      <c r="P162" s="31" t="e">
        <f t="shared" si="103"/>
        <v>#REF!</v>
      </c>
      <c r="Q162" s="31" t="e">
        <f t="shared" si="103"/>
        <v>#REF!</v>
      </c>
      <c r="R162" s="31" t="e">
        <f t="shared" si="103"/>
        <v>#REF!</v>
      </c>
      <c r="S162" s="31" t="e">
        <f t="shared" si="103"/>
        <v>#REF!</v>
      </c>
      <c r="T162" s="43" t="e">
        <f t="shared" si="103"/>
        <v>#REF!</v>
      </c>
      <c r="U162" s="31" t="e">
        <f t="shared" si="103"/>
        <v>#REF!</v>
      </c>
      <c r="V162" s="31" t="e">
        <f t="shared" si="103"/>
        <v>#REF!</v>
      </c>
      <c r="W162" s="31" t="e">
        <f t="shared" si="103"/>
        <v>#REF!</v>
      </c>
    </row>
    <row r="163" spans="1:23" s="5" customFormat="1" ht="14.25" hidden="1" customHeight="1" outlineLevel="4" x14ac:dyDescent="0.2">
      <c r="A163" s="93"/>
      <c r="B163" s="81" t="s">
        <v>121</v>
      </c>
      <c r="C163" s="104"/>
      <c r="D163" s="30" t="s">
        <v>107</v>
      </c>
      <c r="E163" s="31" t="e">
        <f t="shared" ref="E163:W163" si="104">E162-E161</f>
        <v>#REF!</v>
      </c>
      <c r="F163" s="31" t="e">
        <f t="shared" si="104"/>
        <v>#REF!</v>
      </c>
      <c r="G163" s="31" t="e">
        <f t="shared" si="104"/>
        <v>#REF!</v>
      </c>
      <c r="H163" s="31" t="e">
        <f t="shared" si="104"/>
        <v>#REF!</v>
      </c>
      <c r="I163" s="31" t="e">
        <f t="shared" si="104"/>
        <v>#REF!</v>
      </c>
      <c r="J163" s="31" t="e">
        <f t="shared" si="104"/>
        <v>#REF!</v>
      </c>
      <c r="K163" s="31" t="e">
        <f t="shared" si="104"/>
        <v>#REF!</v>
      </c>
      <c r="L163" s="31" t="e">
        <f t="shared" si="104"/>
        <v>#REF!</v>
      </c>
      <c r="M163" s="31" t="e">
        <f t="shared" si="104"/>
        <v>#REF!</v>
      </c>
      <c r="N163" s="31" t="e">
        <f t="shared" si="104"/>
        <v>#REF!</v>
      </c>
      <c r="O163" s="31" t="e">
        <f t="shared" si="104"/>
        <v>#REF!</v>
      </c>
      <c r="P163" s="31" t="e">
        <f t="shared" si="104"/>
        <v>#REF!</v>
      </c>
      <c r="Q163" s="31" t="e">
        <f t="shared" si="104"/>
        <v>#REF!</v>
      </c>
      <c r="R163" s="31" t="e">
        <f t="shared" si="104"/>
        <v>#REF!</v>
      </c>
      <c r="S163" s="31" t="e">
        <f t="shared" si="104"/>
        <v>#REF!</v>
      </c>
      <c r="T163" s="43" t="e">
        <f t="shared" si="104"/>
        <v>#REF!</v>
      </c>
      <c r="U163" s="31" t="e">
        <f t="shared" si="104"/>
        <v>#REF!</v>
      </c>
      <c r="V163" s="31" t="e">
        <f t="shared" si="104"/>
        <v>#REF!</v>
      </c>
      <c r="W163" s="31" t="e">
        <f t="shared" si="104"/>
        <v>#REF!</v>
      </c>
    </row>
    <row r="164" spans="1:23" s="5" customFormat="1" ht="14.25" hidden="1" customHeight="1" outlineLevel="4" x14ac:dyDescent="0.2">
      <c r="A164" s="93"/>
      <c r="B164" s="81" t="s">
        <v>122</v>
      </c>
      <c r="C164" s="104"/>
      <c r="D164" s="105">
        <v>0.05</v>
      </c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  <c r="T164" s="43"/>
      <c r="U164" s="31"/>
      <c r="V164" s="31"/>
      <c r="W164" s="31"/>
    </row>
    <row r="165" spans="1:23" s="5" customFormat="1" ht="14.25" hidden="1" customHeight="1" outlineLevel="3" x14ac:dyDescent="0.2">
      <c r="A165" s="93"/>
      <c r="B165" s="81" t="s">
        <v>133</v>
      </c>
      <c r="C165" s="103"/>
      <c r="D165" s="30" t="s">
        <v>107</v>
      </c>
      <c r="E165" s="31" t="e">
        <f>IF(#REF!&gt;0,#REF!*$D168/1.2,IF(#REF!&gt;0,#REF!,0))</f>
        <v>#REF!</v>
      </c>
      <c r="F165" s="31" t="e">
        <f t="shared" ref="F165:W165" si="105">IF(E238&gt;0,E238*$D168/1.2,IF(E167&gt;0,E165,0))</f>
        <v>#REF!</v>
      </c>
      <c r="G165" s="31" t="e">
        <f t="shared" si="105"/>
        <v>#REF!</v>
      </c>
      <c r="H165" s="31" t="e">
        <f t="shared" si="105"/>
        <v>#REF!</v>
      </c>
      <c r="I165" s="31" t="e">
        <f t="shared" si="105"/>
        <v>#REF!</v>
      </c>
      <c r="J165" s="31" t="e">
        <f t="shared" si="105"/>
        <v>#REF!</v>
      </c>
      <c r="K165" s="31" t="e">
        <f t="shared" si="105"/>
        <v>#REF!</v>
      </c>
      <c r="L165" s="31" t="e">
        <f t="shared" si="105"/>
        <v>#REF!</v>
      </c>
      <c r="M165" s="31" t="e">
        <f t="shared" si="105"/>
        <v>#REF!</v>
      </c>
      <c r="N165" s="31" t="e">
        <f t="shared" si="105"/>
        <v>#REF!</v>
      </c>
      <c r="O165" s="31" t="e">
        <f t="shared" si="105"/>
        <v>#REF!</v>
      </c>
      <c r="P165" s="31" t="e">
        <f t="shared" si="105"/>
        <v>#REF!</v>
      </c>
      <c r="Q165" s="31" t="e">
        <f t="shared" si="105"/>
        <v>#REF!</v>
      </c>
      <c r="R165" s="31" t="e">
        <f t="shared" si="105"/>
        <v>#REF!</v>
      </c>
      <c r="S165" s="31" t="e">
        <f t="shared" si="105"/>
        <v>#REF!</v>
      </c>
      <c r="T165" s="43" t="e">
        <f t="shared" si="105"/>
        <v>#REF!</v>
      </c>
      <c r="U165" s="31" t="e">
        <f t="shared" si="105"/>
        <v>#REF!</v>
      </c>
      <c r="V165" s="31" t="e">
        <f t="shared" si="105"/>
        <v>#REF!</v>
      </c>
      <c r="W165" s="31" t="e">
        <f t="shared" si="105"/>
        <v>#REF!</v>
      </c>
    </row>
    <row r="166" spans="1:23" s="5" customFormat="1" ht="14.25" hidden="1" customHeight="1" outlineLevel="4" x14ac:dyDescent="0.2">
      <c r="A166" s="93"/>
      <c r="B166" s="81" t="s">
        <v>120</v>
      </c>
      <c r="C166" s="104"/>
      <c r="D166" s="30" t="s">
        <v>107</v>
      </c>
      <c r="E166" s="31" t="e">
        <f>IF(#REF!&gt;0,#REF!/1.2,0)</f>
        <v>#REF!</v>
      </c>
      <c r="F166" s="31">
        <f t="shared" ref="F166:G166" si="106">IF(E238&gt;0,E238/1.2,0)</f>
        <v>0</v>
      </c>
      <c r="G166" s="31">
        <f t="shared" si="106"/>
        <v>0</v>
      </c>
      <c r="H166" s="31" t="e">
        <f t="shared" ref="H166:W166" si="107">IF(G238&gt;0,G238/1.2,G167)</f>
        <v>#REF!</v>
      </c>
      <c r="I166" s="31" t="e">
        <f t="shared" si="107"/>
        <v>#REF!</v>
      </c>
      <c r="J166" s="31" t="e">
        <f t="shared" si="107"/>
        <v>#REF!</v>
      </c>
      <c r="K166" s="31" t="e">
        <f t="shared" si="107"/>
        <v>#REF!</v>
      </c>
      <c r="L166" s="31" t="e">
        <f t="shared" si="107"/>
        <v>#REF!</v>
      </c>
      <c r="M166" s="31" t="e">
        <f t="shared" si="107"/>
        <v>#REF!</v>
      </c>
      <c r="N166" s="31" t="e">
        <f t="shared" si="107"/>
        <v>#REF!</v>
      </c>
      <c r="O166" s="31" t="e">
        <f t="shared" si="107"/>
        <v>#REF!</v>
      </c>
      <c r="P166" s="31" t="e">
        <f t="shared" si="107"/>
        <v>#REF!</v>
      </c>
      <c r="Q166" s="31" t="e">
        <f t="shared" si="107"/>
        <v>#REF!</v>
      </c>
      <c r="R166" s="31" t="e">
        <f t="shared" si="107"/>
        <v>#REF!</v>
      </c>
      <c r="S166" s="31" t="e">
        <f t="shared" si="107"/>
        <v>#REF!</v>
      </c>
      <c r="T166" s="43" t="e">
        <f t="shared" si="107"/>
        <v>#REF!</v>
      </c>
      <c r="U166" s="31" t="e">
        <f t="shared" si="107"/>
        <v>#REF!</v>
      </c>
      <c r="V166" s="31" t="e">
        <f t="shared" si="107"/>
        <v>#REF!</v>
      </c>
      <c r="W166" s="31" t="e">
        <f t="shared" si="107"/>
        <v>#REF!</v>
      </c>
    </row>
    <row r="167" spans="1:23" s="5" customFormat="1" ht="14.25" hidden="1" customHeight="1" outlineLevel="4" x14ac:dyDescent="0.2">
      <c r="A167" s="93"/>
      <c r="B167" s="81" t="s">
        <v>121</v>
      </c>
      <c r="C167" s="104"/>
      <c r="D167" s="30" t="s">
        <v>107</v>
      </c>
      <c r="E167" s="31" t="e">
        <f t="shared" ref="E167:W167" si="108">E166-E165</f>
        <v>#REF!</v>
      </c>
      <c r="F167" s="31" t="e">
        <f t="shared" si="108"/>
        <v>#REF!</v>
      </c>
      <c r="G167" s="31" t="e">
        <f t="shared" si="108"/>
        <v>#REF!</v>
      </c>
      <c r="H167" s="31" t="e">
        <f t="shared" si="108"/>
        <v>#REF!</v>
      </c>
      <c r="I167" s="31" t="e">
        <f t="shared" si="108"/>
        <v>#REF!</v>
      </c>
      <c r="J167" s="31" t="e">
        <f t="shared" si="108"/>
        <v>#REF!</v>
      </c>
      <c r="K167" s="31" t="e">
        <f t="shared" si="108"/>
        <v>#REF!</v>
      </c>
      <c r="L167" s="31" t="e">
        <f t="shared" si="108"/>
        <v>#REF!</v>
      </c>
      <c r="M167" s="31" t="e">
        <f t="shared" si="108"/>
        <v>#REF!</v>
      </c>
      <c r="N167" s="31" t="e">
        <f t="shared" si="108"/>
        <v>#REF!</v>
      </c>
      <c r="O167" s="31" t="e">
        <f t="shared" si="108"/>
        <v>#REF!</v>
      </c>
      <c r="P167" s="31" t="e">
        <f t="shared" si="108"/>
        <v>#REF!</v>
      </c>
      <c r="Q167" s="31" t="e">
        <f t="shared" si="108"/>
        <v>#REF!</v>
      </c>
      <c r="R167" s="31" t="e">
        <f t="shared" si="108"/>
        <v>#REF!</v>
      </c>
      <c r="S167" s="31" t="e">
        <f t="shared" si="108"/>
        <v>#REF!</v>
      </c>
      <c r="T167" s="43" t="e">
        <f t="shared" si="108"/>
        <v>#REF!</v>
      </c>
      <c r="U167" s="31" t="e">
        <f t="shared" si="108"/>
        <v>#REF!</v>
      </c>
      <c r="V167" s="31" t="e">
        <f t="shared" si="108"/>
        <v>#REF!</v>
      </c>
      <c r="W167" s="31" t="e">
        <f t="shared" si="108"/>
        <v>#REF!</v>
      </c>
    </row>
    <row r="168" spans="1:23" s="5" customFormat="1" ht="14.25" hidden="1" customHeight="1" outlineLevel="4" x14ac:dyDescent="0.2">
      <c r="A168" s="93"/>
      <c r="B168" s="81" t="s">
        <v>122</v>
      </c>
      <c r="C168" s="104"/>
      <c r="D168" s="106">
        <v>2.5000000000000001E-2</v>
      </c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1"/>
      <c r="T168" s="43"/>
      <c r="U168" s="31"/>
      <c r="V168" s="31"/>
      <c r="W168" s="31"/>
    </row>
    <row r="169" spans="1:23" s="5" customFormat="1" ht="14.25" hidden="1" customHeight="1" outlineLevel="3" x14ac:dyDescent="0.2">
      <c r="A169" s="93"/>
      <c r="B169" s="81" t="s">
        <v>134</v>
      </c>
      <c r="C169" s="103"/>
      <c r="D169" s="30" t="s">
        <v>107</v>
      </c>
      <c r="E169" s="31" t="e">
        <f>IF(#REF!&gt;0,#REF!*$D172/1.2,IF(#REF!&gt;0,#REF!,0))</f>
        <v>#REF!</v>
      </c>
      <c r="F169" s="31" t="e">
        <f t="shared" ref="F169:W169" si="109">IF(E239&gt;0,E239*$D172/1.2,IF(E171&gt;0,E169,0))</f>
        <v>#REF!</v>
      </c>
      <c r="G169" s="31" t="e">
        <f t="shared" si="109"/>
        <v>#REF!</v>
      </c>
      <c r="H169" s="31" t="e">
        <f t="shared" si="109"/>
        <v>#REF!</v>
      </c>
      <c r="I169" s="31" t="e">
        <f t="shared" si="109"/>
        <v>#REF!</v>
      </c>
      <c r="J169" s="31" t="e">
        <f t="shared" si="109"/>
        <v>#REF!</v>
      </c>
      <c r="K169" s="31" t="e">
        <f t="shared" si="109"/>
        <v>#REF!</v>
      </c>
      <c r="L169" s="31" t="e">
        <f t="shared" si="109"/>
        <v>#REF!</v>
      </c>
      <c r="M169" s="31" t="e">
        <f t="shared" si="109"/>
        <v>#REF!</v>
      </c>
      <c r="N169" s="31" t="e">
        <f t="shared" si="109"/>
        <v>#REF!</v>
      </c>
      <c r="O169" s="31" t="e">
        <f t="shared" si="109"/>
        <v>#REF!</v>
      </c>
      <c r="P169" s="31" t="e">
        <f t="shared" si="109"/>
        <v>#REF!</v>
      </c>
      <c r="Q169" s="31" t="e">
        <f t="shared" si="109"/>
        <v>#REF!</v>
      </c>
      <c r="R169" s="31" t="e">
        <f t="shared" si="109"/>
        <v>#REF!</v>
      </c>
      <c r="S169" s="31" t="e">
        <f t="shared" si="109"/>
        <v>#REF!</v>
      </c>
      <c r="T169" s="43" t="e">
        <f t="shared" si="109"/>
        <v>#REF!</v>
      </c>
      <c r="U169" s="31" t="e">
        <f t="shared" si="109"/>
        <v>#REF!</v>
      </c>
      <c r="V169" s="31" t="e">
        <f t="shared" si="109"/>
        <v>#REF!</v>
      </c>
      <c r="W169" s="31" t="e">
        <f t="shared" si="109"/>
        <v>#REF!</v>
      </c>
    </row>
    <row r="170" spans="1:23" s="5" customFormat="1" ht="14.25" hidden="1" customHeight="1" outlineLevel="4" x14ac:dyDescent="0.2">
      <c r="A170" s="93"/>
      <c r="B170" s="81" t="s">
        <v>120</v>
      </c>
      <c r="C170" s="104"/>
      <c r="D170" s="30" t="s">
        <v>107</v>
      </c>
      <c r="E170" s="31" t="e">
        <f>IF(#REF!&gt;0,#REF!/1.2,#REF!)</f>
        <v>#REF!</v>
      </c>
      <c r="F170" s="31" t="e">
        <f t="shared" ref="F170:W170" si="110">IF(E239&gt;0,E239/1.2,E171)</f>
        <v>#REF!</v>
      </c>
      <c r="G170" s="31" t="e">
        <f t="shared" si="110"/>
        <v>#REF!</v>
      </c>
      <c r="H170" s="31" t="e">
        <f t="shared" si="110"/>
        <v>#REF!</v>
      </c>
      <c r="I170" s="31" t="e">
        <f t="shared" si="110"/>
        <v>#REF!</v>
      </c>
      <c r="J170" s="31" t="e">
        <f t="shared" si="110"/>
        <v>#REF!</v>
      </c>
      <c r="K170" s="31" t="e">
        <f t="shared" si="110"/>
        <v>#REF!</v>
      </c>
      <c r="L170" s="31" t="e">
        <f t="shared" si="110"/>
        <v>#REF!</v>
      </c>
      <c r="M170" s="31" t="e">
        <f t="shared" si="110"/>
        <v>#REF!</v>
      </c>
      <c r="N170" s="31" t="e">
        <f t="shared" si="110"/>
        <v>#REF!</v>
      </c>
      <c r="O170" s="31" t="e">
        <f t="shared" si="110"/>
        <v>#REF!</v>
      </c>
      <c r="P170" s="31" t="e">
        <f t="shared" si="110"/>
        <v>#REF!</v>
      </c>
      <c r="Q170" s="31" t="e">
        <f t="shared" si="110"/>
        <v>#REF!</v>
      </c>
      <c r="R170" s="31" t="e">
        <f t="shared" si="110"/>
        <v>#REF!</v>
      </c>
      <c r="S170" s="31" t="e">
        <f t="shared" si="110"/>
        <v>#REF!</v>
      </c>
      <c r="T170" s="43" t="e">
        <f t="shared" si="110"/>
        <v>#REF!</v>
      </c>
      <c r="U170" s="31" t="e">
        <f t="shared" si="110"/>
        <v>#REF!</v>
      </c>
      <c r="V170" s="31" t="e">
        <f t="shared" si="110"/>
        <v>#REF!</v>
      </c>
      <c r="W170" s="31" t="e">
        <f t="shared" si="110"/>
        <v>#REF!</v>
      </c>
    </row>
    <row r="171" spans="1:23" s="5" customFormat="1" ht="14.25" hidden="1" customHeight="1" outlineLevel="4" x14ac:dyDescent="0.2">
      <c r="A171" s="93"/>
      <c r="B171" s="81" t="s">
        <v>121</v>
      </c>
      <c r="C171" s="104"/>
      <c r="D171" s="30" t="s">
        <v>107</v>
      </c>
      <c r="E171" s="31" t="e">
        <f t="shared" ref="E171:W171" si="111">E170-E169</f>
        <v>#REF!</v>
      </c>
      <c r="F171" s="31" t="e">
        <f t="shared" si="111"/>
        <v>#REF!</v>
      </c>
      <c r="G171" s="31" t="e">
        <f t="shared" si="111"/>
        <v>#REF!</v>
      </c>
      <c r="H171" s="31" t="e">
        <f t="shared" si="111"/>
        <v>#REF!</v>
      </c>
      <c r="I171" s="31" t="e">
        <f t="shared" si="111"/>
        <v>#REF!</v>
      </c>
      <c r="J171" s="31" t="e">
        <f t="shared" si="111"/>
        <v>#REF!</v>
      </c>
      <c r="K171" s="31" t="e">
        <f t="shared" si="111"/>
        <v>#REF!</v>
      </c>
      <c r="L171" s="31" t="e">
        <f t="shared" si="111"/>
        <v>#REF!</v>
      </c>
      <c r="M171" s="31" t="e">
        <f t="shared" si="111"/>
        <v>#REF!</v>
      </c>
      <c r="N171" s="31" t="e">
        <f t="shared" si="111"/>
        <v>#REF!</v>
      </c>
      <c r="O171" s="31" t="e">
        <f t="shared" si="111"/>
        <v>#REF!</v>
      </c>
      <c r="P171" s="31" t="e">
        <f t="shared" si="111"/>
        <v>#REF!</v>
      </c>
      <c r="Q171" s="31" t="e">
        <f t="shared" si="111"/>
        <v>#REF!</v>
      </c>
      <c r="R171" s="31" t="e">
        <f t="shared" si="111"/>
        <v>#REF!</v>
      </c>
      <c r="S171" s="31" t="e">
        <f t="shared" si="111"/>
        <v>#REF!</v>
      </c>
      <c r="T171" s="43" t="e">
        <f t="shared" si="111"/>
        <v>#REF!</v>
      </c>
      <c r="U171" s="31" t="e">
        <f t="shared" si="111"/>
        <v>#REF!</v>
      </c>
      <c r="V171" s="31" t="e">
        <f t="shared" si="111"/>
        <v>#REF!</v>
      </c>
      <c r="W171" s="31" t="e">
        <f t="shared" si="111"/>
        <v>#REF!</v>
      </c>
    </row>
    <row r="172" spans="1:23" s="5" customFormat="1" ht="14.25" hidden="1" customHeight="1" outlineLevel="4" x14ac:dyDescent="0.2">
      <c r="A172" s="93"/>
      <c r="B172" s="81" t="s">
        <v>122</v>
      </c>
      <c r="C172" s="104"/>
      <c r="D172" s="106">
        <v>2.5000000000000001E-2</v>
      </c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43"/>
      <c r="U172" s="31"/>
      <c r="V172" s="31"/>
      <c r="W172" s="31"/>
    </row>
    <row r="173" spans="1:23" s="5" customFormat="1" ht="14.25" hidden="1" customHeight="1" outlineLevel="3" x14ac:dyDescent="0.2">
      <c r="A173" s="93"/>
      <c r="B173" s="81" t="s">
        <v>135</v>
      </c>
      <c r="C173" s="103"/>
      <c r="D173" s="30" t="s">
        <v>107</v>
      </c>
      <c r="E173" s="31" t="e">
        <f>IF(#REF!&gt;0,#REF!*$D176/1.2,IF(#REF!&gt;0,#REF!,0))</f>
        <v>#REF!</v>
      </c>
      <c r="F173" s="31" t="e">
        <f t="shared" ref="F173:W173" si="112">IF(E240&gt;0,E240*$D176/1.2,IF(E175&gt;0,E173,0))</f>
        <v>#REF!</v>
      </c>
      <c r="G173" s="31" t="e">
        <f t="shared" si="112"/>
        <v>#REF!</v>
      </c>
      <c r="H173" s="31" t="e">
        <f t="shared" si="112"/>
        <v>#REF!</v>
      </c>
      <c r="I173" s="31" t="e">
        <f t="shared" si="112"/>
        <v>#REF!</v>
      </c>
      <c r="J173" s="31" t="e">
        <f t="shared" si="112"/>
        <v>#REF!</v>
      </c>
      <c r="K173" s="31" t="e">
        <f t="shared" si="112"/>
        <v>#REF!</v>
      </c>
      <c r="L173" s="31" t="e">
        <f t="shared" si="112"/>
        <v>#REF!</v>
      </c>
      <c r="M173" s="31" t="e">
        <f t="shared" si="112"/>
        <v>#REF!</v>
      </c>
      <c r="N173" s="31" t="e">
        <f t="shared" si="112"/>
        <v>#REF!</v>
      </c>
      <c r="O173" s="31" t="e">
        <f t="shared" si="112"/>
        <v>#REF!</v>
      </c>
      <c r="P173" s="31" t="e">
        <f t="shared" si="112"/>
        <v>#REF!</v>
      </c>
      <c r="Q173" s="31" t="e">
        <f t="shared" si="112"/>
        <v>#REF!</v>
      </c>
      <c r="R173" s="31" t="e">
        <f t="shared" si="112"/>
        <v>#REF!</v>
      </c>
      <c r="S173" s="31" t="e">
        <f t="shared" si="112"/>
        <v>#REF!</v>
      </c>
      <c r="T173" s="43" t="e">
        <f t="shared" si="112"/>
        <v>#REF!</v>
      </c>
      <c r="U173" s="31" t="e">
        <f t="shared" si="112"/>
        <v>#REF!</v>
      </c>
      <c r="V173" s="31" t="e">
        <f t="shared" si="112"/>
        <v>#REF!</v>
      </c>
      <c r="W173" s="31" t="e">
        <f t="shared" si="112"/>
        <v>#REF!</v>
      </c>
    </row>
    <row r="174" spans="1:23" s="5" customFormat="1" ht="14.25" hidden="1" customHeight="1" outlineLevel="4" x14ac:dyDescent="0.2">
      <c r="A174" s="93"/>
      <c r="B174" s="81" t="s">
        <v>120</v>
      </c>
      <c r="C174" s="104"/>
      <c r="D174" s="30" t="s">
        <v>107</v>
      </c>
      <c r="E174" s="31" t="e">
        <f>IF(#REF!&gt;0,#REF!/1.2,#REF!)</f>
        <v>#REF!</v>
      </c>
      <c r="F174" s="31" t="e">
        <f t="shared" ref="F174:W174" si="113">IF(E240&gt;0,E240/1.2,E175)</f>
        <v>#REF!</v>
      </c>
      <c r="G174" s="31" t="e">
        <f t="shared" si="113"/>
        <v>#REF!</v>
      </c>
      <c r="H174" s="31" t="e">
        <f t="shared" si="113"/>
        <v>#REF!</v>
      </c>
      <c r="I174" s="31" t="e">
        <f t="shared" si="113"/>
        <v>#REF!</v>
      </c>
      <c r="J174" s="31" t="e">
        <f t="shared" si="113"/>
        <v>#REF!</v>
      </c>
      <c r="K174" s="31" t="e">
        <f t="shared" si="113"/>
        <v>#REF!</v>
      </c>
      <c r="L174" s="31" t="e">
        <f t="shared" si="113"/>
        <v>#REF!</v>
      </c>
      <c r="M174" s="31" t="e">
        <f t="shared" si="113"/>
        <v>#REF!</v>
      </c>
      <c r="N174" s="31" t="e">
        <f t="shared" si="113"/>
        <v>#REF!</v>
      </c>
      <c r="O174" s="31" t="e">
        <f t="shared" si="113"/>
        <v>#REF!</v>
      </c>
      <c r="P174" s="31" t="e">
        <f t="shared" si="113"/>
        <v>#REF!</v>
      </c>
      <c r="Q174" s="31" t="e">
        <f t="shared" si="113"/>
        <v>#REF!</v>
      </c>
      <c r="R174" s="31" t="e">
        <f t="shared" si="113"/>
        <v>#REF!</v>
      </c>
      <c r="S174" s="31" t="e">
        <f t="shared" si="113"/>
        <v>#REF!</v>
      </c>
      <c r="T174" s="43" t="e">
        <f t="shared" si="113"/>
        <v>#REF!</v>
      </c>
      <c r="U174" s="31" t="e">
        <f t="shared" si="113"/>
        <v>#REF!</v>
      </c>
      <c r="V174" s="31" t="e">
        <f t="shared" si="113"/>
        <v>#REF!</v>
      </c>
      <c r="W174" s="31" t="e">
        <f t="shared" si="113"/>
        <v>#REF!</v>
      </c>
    </row>
    <row r="175" spans="1:23" s="5" customFormat="1" ht="14.25" hidden="1" customHeight="1" outlineLevel="4" x14ac:dyDescent="0.2">
      <c r="A175" s="93"/>
      <c r="B175" s="81" t="s">
        <v>121</v>
      </c>
      <c r="C175" s="104"/>
      <c r="D175" s="30" t="s">
        <v>107</v>
      </c>
      <c r="E175" s="31" t="e">
        <f t="shared" ref="E175:W175" si="114">E174-E173</f>
        <v>#REF!</v>
      </c>
      <c r="F175" s="31" t="e">
        <f t="shared" si="114"/>
        <v>#REF!</v>
      </c>
      <c r="G175" s="31" t="e">
        <f t="shared" si="114"/>
        <v>#REF!</v>
      </c>
      <c r="H175" s="31" t="e">
        <f t="shared" si="114"/>
        <v>#REF!</v>
      </c>
      <c r="I175" s="31" t="e">
        <f t="shared" si="114"/>
        <v>#REF!</v>
      </c>
      <c r="J175" s="31" t="e">
        <f t="shared" si="114"/>
        <v>#REF!</v>
      </c>
      <c r="K175" s="31" t="e">
        <f t="shared" si="114"/>
        <v>#REF!</v>
      </c>
      <c r="L175" s="31" t="e">
        <f t="shared" si="114"/>
        <v>#REF!</v>
      </c>
      <c r="M175" s="31" t="e">
        <f t="shared" si="114"/>
        <v>#REF!</v>
      </c>
      <c r="N175" s="31" t="e">
        <f t="shared" si="114"/>
        <v>#REF!</v>
      </c>
      <c r="O175" s="31" t="e">
        <f t="shared" si="114"/>
        <v>#REF!</v>
      </c>
      <c r="P175" s="31" t="e">
        <f t="shared" si="114"/>
        <v>#REF!</v>
      </c>
      <c r="Q175" s="31" t="e">
        <f t="shared" si="114"/>
        <v>#REF!</v>
      </c>
      <c r="R175" s="31" t="e">
        <f t="shared" si="114"/>
        <v>#REF!</v>
      </c>
      <c r="S175" s="31" t="e">
        <f t="shared" si="114"/>
        <v>#REF!</v>
      </c>
      <c r="T175" s="43" t="e">
        <f t="shared" si="114"/>
        <v>#REF!</v>
      </c>
      <c r="U175" s="31" t="e">
        <f t="shared" si="114"/>
        <v>#REF!</v>
      </c>
      <c r="V175" s="31" t="e">
        <f t="shared" si="114"/>
        <v>#REF!</v>
      </c>
      <c r="W175" s="31" t="e">
        <f t="shared" si="114"/>
        <v>#REF!</v>
      </c>
    </row>
    <row r="176" spans="1:23" s="5" customFormat="1" ht="14.25" hidden="1" customHeight="1" outlineLevel="4" x14ac:dyDescent="0.2">
      <c r="A176" s="93"/>
      <c r="B176" s="81" t="s">
        <v>122</v>
      </c>
      <c r="C176" s="104"/>
      <c r="D176" s="106">
        <v>2.5000000000000001E-2</v>
      </c>
      <c r="E176" s="31"/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31"/>
      <c r="Q176" s="31"/>
      <c r="R176" s="31"/>
      <c r="S176" s="31"/>
      <c r="T176" s="43"/>
      <c r="U176" s="31"/>
      <c r="V176" s="31"/>
      <c r="W176" s="31"/>
    </row>
    <row r="177" spans="1:23" s="5" customFormat="1" ht="14.25" hidden="1" customHeight="1" outlineLevel="3" x14ac:dyDescent="0.2">
      <c r="A177" s="93"/>
      <c r="B177" s="81" t="s">
        <v>136</v>
      </c>
      <c r="C177" s="103"/>
      <c r="D177" s="30" t="s">
        <v>107</v>
      </c>
      <c r="E177" s="31" t="e">
        <f>IF(#REF!&gt;0,#REF!*$D180/1.2,IF(#REF!&gt;0,#REF!,0))</f>
        <v>#REF!</v>
      </c>
      <c r="F177" s="31" t="e">
        <f t="shared" ref="F177:W177" si="115">IF(E241&gt;0,E241*$D180/1.2,IF(E179&gt;0,E177,0))</f>
        <v>#REF!</v>
      </c>
      <c r="G177" s="31" t="e">
        <f t="shared" si="115"/>
        <v>#REF!</v>
      </c>
      <c r="H177" s="31" t="e">
        <f t="shared" si="115"/>
        <v>#REF!</v>
      </c>
      <c r="I177" s="31" t="e">
        <f t="shared" si="115"/>
        <v>#REF!</v>
      </c>
      <c r="J177" s="31" t="e">
        <f t="shared" si="115"/>
        <v>#REF!</v>
      </c>
      <c r="K177" s="31" t="e">
        <f t="shared" si="115"/>
        <v>#REF!</v>
      </c>
      <c r="L177" s="31" t="e">
        <f t="shared" si="115"/>
        <v>#REF!</v>
      </c>
      <c r="M177" s="31" t="e">
        <f t="shared" si="115"/>
        <v>#REF!</v>
      </c>
      <c r="N177" s="31" t="e">
        <f t="shared" si="115"/>
        <v>#REF!</v>
      </c>
      <c r="O177" s="31" t="e">
        <f t="shared" si="115"/>
        <v>#REF!</v>
      </c>
      <c r="P177" s="31" t="e">
        <f t="shared" si="115"/>
        <v>#REF!</v>
      </c>
      <c r="Q177" s="31" t="e">
        <f t="shared" si="115"/>
        <v>#REF!</v>
      </c>
      <c r="R177" s="31" t="e">
        <f t="shared" si="115"/>
        <v>#REF!</v>
      </c>
      <c r="S177" s="31" t="e">
        <f t="shared" si="115"/>
        <v>#REF!</v>
      </c>
      <c r="T177" s="43" t="e">
        <f t="shared" si="115"/>
        <v>#REF!</v>
      </c>
      <c r="U177" s="31" t="e">
        <f t="shared" si="115"/>
        <v>#REF!</v>
      </c>
      <c r="V177" s="31" t="e">
        <f t="shared" si="115"/>
        <v>#REF!</v>
      </c>
      <c r="W177" s="31" t="e">
        <f t="shared" si="115"/>
        <v>#REF!</v>
      </c>
    </row>
    <row r="178" spans="1:23" s="5" customFormat="1" ht="14.25" hidden="1" customHeight="1" outlineLevel="4" x14ac:dyDescent="0.2">
      <c r="A178" s="93"/>
      <c r="B178" s="81" t="s">
        <v>120</v>
      </c>
      <c r="C178" s="104"/>
      <c r="D178" s="30" t="s">
        <v>107</v>
      </c>
      <c r="E178" s="31" t="e">
        <f>IF(#REF!&gt;0,#REF!/1.2,#REF!)</f>
        <v>#REF!</v>
      </c>
      <c r="F178" s="31" t="e">
        <f t="shared" ref="F178:W178" si="116">IF(E241&gt;0,E241/1.2,E179)</f>
        <v>#REF!</v>
      </c>
      <c r="G178" s="31" t="e">
        <f t="shared" si="116"/>
        <v>#REF!</v>
      </c>
      <c r="H178" s="31" t="e">
        <f t="shared" si="116"/>
        <v>#REF!</v>
      </c>
      <c r="I178" s="31" t="e">
        <f t="shared" si="116"/>
        <v>#REF!</v>
      </c>
      <c r="J178" s="31" t="e">
        <f t="shared" si="116"/>
        <v>#REF!</v>
      </c>
      <c r="K178" s="31" t="e">
        <f t="shared" si="116"/>
        <v>#REF!</v>
      </c>
      <c r="L178" s="31" t="e">
        <f t="shared" si="116"/>
        <v>#REF!</v>
      </c>
      <c r="M178" s="31" t="e">
        <f t="shared" si="116"/>
        <v>#REF!</v>
      </c>
      <c r="N178" s="31" t="e">
        <f t="shared" si="116"/>
        <v>#REF!</v>
      </c>
      <c r="O178" s="31" t="e">
        <f t="shared" si="116"/>
        <v>#REF!</v>
      </c>
      <c r="P178" s="31" t="e">
        <f t="shared" si="116"/>
        <v>#REF!</v>
      </c>
      <c r="Q178" s="31" t="e">
        <f t="shared" si="116"/>
        <v>#REF!</v>
      </c>
      <c r="R178" s="31" t="e">
        <f t="shared" si="116"/>
        <v>#REF!</v>
      </c>
      <c r="S178" s="31" t="e">
        <f t="shared" si="116"/>
        <v>#REF!</v>
      </c>
      <c r="T178" s="43" t="e">
        <f t="shared" si="116"/>
        <v>#REF!</v>
      </c>
      <c r="U178" s="31" t="e">
        <f t="shared" si="116"/>
        <v>#REF!</v>
      </c>
      <c r="V178" s="31" t="e">
        <f t="shared" si="116"/>
        <v>#REF!</v>
      </c>
      <c r="W178" s="31" t="e">
        <f t="shared" si="116"/>
        <v>#REF!</v>
      </c>
    </row>
    <row r="179" spans="1:23" s="5" customFormat="1" ht="14.25" hidden="1" customHeight="1" outlineLevel="4" x14ac:dyDescent="0.2">
      <c r="A179" s="93"/>
      <c r="B179" s="81" t="s">
        <v>121</v>
      </c>
      <c r="C179" s="104"/>
      <c r="D179" s="30" t="s">
        <v>107</v>
      </c>
      <c r="E179" s="31" t="e">
        <f t="shared" ref="E179:W179" si="117">E178-E177</f>
        <v>#REF!</v>
      </c>
      <c r="F179" s="31" t="e">
        <f t="shared" si="117"/>
        <v>#REF!</v>
      </c>
      <c r="G179" s="31" t="e">
        <f t="shared" si="117"/>
        <v>#REF!</v>
      </c>
      <c r="H179" s="31" t="e">
        <f t="shared" si="117"/>
        <v>#REF!</v>
      </c>
      <c r="I179" s="31" t="e">
        <f t="shared" si="117"/>
        <v>#REF!</v>
      </c>
      <c r="J179" s="31" t="e">
        <f t="shared" si="117"/>
        <v>#REF!</v>
      </c>
      <c r="K179" s="31" t="e">
        <f t="shared" si="117"/>
        <v>#REF!</v>
      </c>
      <c r="L179" s="31" t="e">
        <f t="shared" si="117"/>
        <v>#REF!</v>
      </c>
      <c r="M179" s="31" t="e">
        <f t="shared" si="117"/>
        <v>#REF!</v>
      </c>
      <c r="N179" s="31" t="e">
        <f t="shared" si="117"/>
        <v>#REF!</v>
      </c>
      <c r="O179" s="31" t="e">
        <f t="shared" si="117"/>
        <v>#REF!</v>
      </c>
      <c r="P179" s="31" t="e">
        <f t="shared" si="117"/>
        <v>#REF!</v>
      </c>
      <c r="Q179" s="31" t="e">
        <f t="shared" si="117"/>
        <v>#REF!</v>
      </c>
      <c r="R179" s="31" t="e">
        <f t="shared" si="117"/>
        <v>#REF!</v>
      </c>
      <c r="S179" s="31" t="e">
        <f t="shared" si="117"/>
        <v>#REF!</v>
      </c>
      <c r="T179" s="43" t="e">
        <f t="shared" si="117"/>
        <v>#REF!</v>
      </c>
      <c r="U179" s="31" t="e">
        <f t="shared" si="117"/>
        <v>#REF!</v>
      </c>
      <c r="V179" s="31" t="e">
        <f t="shared" si="117"/>
        <v>#REF!</v>
      </c>
      <c r="W179" s="31" t="e">
        <f t="shared" si="117"/>
        <v>#REF!</v>
      </c>
    </row>
    <row r="180" spans="1:23" s="5" customFormat="1" ht="14.25" hidden="1" customHeight="1" outlineLevel="4" x14ac:dyDescent="0.2">
      <c r="A180" s="93"/>
      <c r="B180" s="81" t="s">
        <v>122</v>
      </c>
      <c r="C180" s="104"/>
      <c r="D180" s="106">
        <v>2.5000000000000001E-2</v>
      </c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43"/>
      <c r="U180" s="31"/>
      <c r="V180" s="31"/>
      <c r="W180" s="31"/>
    </row>
    <row r="181" spans="1:23" s="5" customFormat="1" ht="37.5" hidden="1" customHeight="1" outlineLevel="2" x14ac:dyDescent="0.2">
      <c r="A181" s="93"/>
      <c r="B181" s="81" t="s">
        <v>137</v>
      </c>
      <c r="C181" s="82"/>
      <c r="D181" s="30" t="s">
        <v>107</v>
      </c>
      <c r="E181" s="31" t="e">
        <f>#REF!*E$5</f>
        <v>#REF!</v>
      </c>
      <c r="F181" s="31" t="e">
        <f t="shared" ref="F181:U187" si="118">E181*F$5</f>
        <v>#REF!</v>
      </c>
      <c r="G181" s="31" t="e">
        <f t="shared" si="118"/>
        <v>#REF!</v>
      </c>
      <c r="H181" s="31" t="e">
        <f t="shared" si="118"/>
        <v>#REF!</v>
      </c>
      <c r="I181" s="31" t="e">
        <f t="shared" si="118"/>
        <v>#REF!</v>
      </c>
      <c r="J181" s="31" t="e">
        <f t="shared" si="118"/>
        <v>#REF!</v>
      </c>
      <c r="K181" s="31" t="e">
        <f t="shared" si="118"/>
        <v>#REF!</v>
      </c>
      <c r="L181" s="31" t="e">
        <f t="shared" si="118"/>
        <v>#REF!</v>
      </c>
      <c r="M181" s="31" t="e">
        <f t="shared" si="118"/>
        <v>#REF!</v>
      </c>
      <c r="N181" s="31" t="e">
        <f t="shared" si="118"/>
        <v>#REF!</v>
      </c>
      <c r="O181" s="31" t="e">
        <f t="shared" si="118"/>
        <v>#REF!</v>
      </c>
      <c r="P181" s="31" t="e">
        <f t="shared" si="118"/>
        <v>#REF!</v>
      </c>
      <c r="Q181" s="31" t="e">
        <f t="shared" si="118"/>
        <v>#REF!</v>
      </c>
      <c r="R181" s="31" t="e">
        <f t="shared" si="118"/>
        <v>#REF!</v>
      </c>
      <c r="S181" s="31" t="e">
        <f t="shared" si="118"/>
        <v>#REF!</v>
      </c>
      <c r="T181" s="43" t="e">
        <f t="shared" si="118"/>
        <v>#REF!</v>
      </c>
      <c r="U181" s="31" t="e">
        <f t="shared" si="118"/>
        <v>#REF!</v>
      </c>
      <c r="V181" s="31" t="e">
        <f t="shared" ref="U181:W187" si="119">U181*V$5</f>
        <v>#REF!</v>
      </c>
      <c r="W181" s="31" t="e">
        <f t="shared" si="119"/>
        <v>#REF!</v>
      </c>
    </row>
    <row r="182" spans="1:23" s="5" customFormat="1" ht="60" hidden="1" customHeight="1" outlineLevel="2" x14ac:dyDescent="0.2">
      <c r="A182" s="93"/>
      <c r="B182" s="81" t="s">
        <v>138</v>
      </c>
      <c r="C182" s="82"/>
      <c r="D182" s="30" t="s">
        <v>107</v>
      </c>
      <c r="E182" s="31" t="e">
        <f>#REF!*E$5</f>
        <v>#REF!</v>
      </c>
      <c r="F182" s="31" t="e">
        <f t="shared" si="118"/>
        <v>#REF!</v>
      </c>
      <c r="G182" s="31" t="e">
        <f t="shared" si="118"/>
        <v>#REF!</v>
      </c>
      <c r="H182" s="31" t="e">
        <f t="shared" si="118"/>
        <v>#REF!</v>
      </c>
      <c r="I182" s="31" t="e">
        <f t="shared" si="118"/>
        <v>#REF!</v>
      </c>
      <c r="J182" s="31" t="e">
        <f t="shared" si="118"/>
        <v>#REF!</v>
      </c>
      <c r="K182" s="31" t="e">
        <f t="shared" si="118"/>
        <v>#REF!</v>
      </c>
      <c r="L182" s="31" t="e">
        <f t="shared" si="118"/>
        <v>#REF!</v>
      </c>
      <c r="M182" s="31" t="e">
        <f t="shared" si="118"/>
        <v>#REF!</v>
      </c>
      <c r="N182" s="31" t="e">
        <f t="shared" si="118"/>
        <v>#REF!</v>
      </c>
      <c r="O182" s="31" t="e">
        <f t="shared" si="118"/>
        <v>#REF!</v>
      </c>
      <c r="P182" s="31" t="e">
        <f t="shared" si="118"/>
        <v>#REF!</v>
      </c>
      <c r="Q182" s="31" t="e">
        <f t="shared" si="118"/>
        <v>#REF!</v>
      </c>
      <c r="R182" s="31" t="e">
        <f t="shared" si="118"/>
        <v>#REF!</v>
      </c>
      <c r="S182" s="31" t="e">
        <f t="shared" si="118"/>
        <v>#REF!</v>
      </c>
      <c r="T182" s="43" t="e">
        <f t="shared" si="118"/>
        <v>#REF!</v>
      </c>
      <c r="U182" s="31" t="e">
        <f t="shared" si="119"/>
        <v>#REF!</v>
      </c>
      <c r="V182" s="31" t="e">
        <f t="shared" si="119"/>
        <v>#REF!</v>
      </c>
      <c r="W182" s="31" t="e">
        <f t="shared" si="119"/>
        <v>#REF!</v>
      </c>
    </row>
    <row r="183" spans="1:23" s="5" customFormat="1" ht="60" hidden="1" customHeight="1" outlineLevel="2" x14ac:dyDescent="0.2">
      <c r="A183" s="93"/>
      <c r="B183" s="81" t="s">
        <v>139</v>
      </c>
      <c r="C183" s="82"/>
      <c r="D183" s="30" t="s">
        <v>107</v>
      </c>
      <c r="E183" s="31" t="e">
        <f>#REF!*E$5</f>
        <v>#REF!</v>
      </c>
      <c r="F183" s="31" t="e">
        <f>E183*F$5</f>
        <v>#REF!</v>
      </c>
      <c r="G183" s="31" t="e">
        <f>F183*G$5</f>
        <v>#REF!</v>
      </c>
      <c r="H183" s="31" t="e">
        <f t="shared" si="118"/>
        <v>#REF!</v>
      </c>
      <c r="I183" s="31" t="e">
        <f t="shared" si="118"/>
        <v>#REF!</v>
      </c>
      <c r="J183" s="31" t="e">
        <f t="shared" si="118"/>
        <v>#REF!</v>
      </c>
      <c r="K183" s="31" t="e">
        <f t="shared" si="118"/>
        <v>#REF!</v>
      </c>
      <c r="L183" s="31" t="e">
        <f t="shared" si="118"/>
        <v>#REF!</v>
      </c>
      <c r="M183" s="31" t="e">
        <f t="shared" si="118"/>
        <v>#REF!</v>
      </c>
      <c r="N183" s="31" t="e">
        <f t="shared" si="118"/>
        <v>#REF!</v>
      </c>
      <c r="O183" s="31" t="e">
        <f t="shared" si="118"/>
        <v>#REF!</v>
      </c>
      <c r="P183" s="31" t="e">
        <f t="shared" si="118"/>
        <v>#REF!</v>
      </c>
      <c r="Q183" s="31" t="e">
        <f t="shared" si="118"/>
        <v>#REF!</v>
      </c>
      <c r="R183" s="31" t="e">
        <f t="shared" si="118"/>
        <v>#REF!</v>
      </c>
      <c r="S183" s="31" t="e">
        <f t="shared" si="118"/>
        <v>#REF!</v>
      </c>
      <c r="T183" s="43" t="e">
        <f t="shared" si="118"/>
        <v>#REF!</v>
      </c>
      <c r="U183" s="31" t="e">
        <f t="shared" si="119"/>
        <v>#REF!</v>
      </c>
      <c r="V183" s="31" t="e">
        <f t="shared" si="119"/>
        <v>#REF!</v>
      </c>
      <c r="W183" s="31" t="e">
        <f t="shared" si="119"/>
        <v>#REF!</v>
      </c>
    </row>
    <row r="184" spans="1:23" s="5" customFormat="1" ht="37.5" hidden="1" customHeight="1" outlineLevel="2" x14ac:dyDescent="0.2">
      <c r="A184" s="93"/>
      <c r="B184" s="81" t="s">
        <v>140</v>
      </c>
      <c r="C184" s="82"/>
      <c r="D184" s="30" t="s">
        <v>107</v>
      </c>
      <c r="E184" s="31" t="e">
        <f>#REF!*E$5</f>
        <v>#REF!</v>
      </c>
      <c r="F184" s="31" t="e">
        <f t="shared" ref="F184:R187" si="120">E184*F$5</f>
        <v>#REF!</v>
      </c>
      <c r="G184" s="31" t="e">
        <f t="shared" si="120"/>
        <v>#REF!</v>
      </c>
      <c r="H184" s="31" t="e">
        <f t="shared" si="120"/>
        <v>#REF!</v>
      </c>
      <c r="I184" s="31" t="e">
        <f t="shared" si="120"/>
        <v>#REF!</v>
      </c>
      <c r="J184" s="31" t="e">
        <f t="shared" si="120"/>
        <v>#REF!</v>
      </c>
      <c r="K184" s="31" t="e">
        <f t="shared" si="120"/>
        <v>#REF!</v>
      </c>
      <c r="L184" s="31" t="e">
        <f t="shared" si="120"/>
        <v>#REF!</v>
      </c>
      <c r="M184" s="31" t="e">
        <f t="shared" si="120"/>
        <v>#REF!</v>
      </c>
      <c r="N184" s="31" t="e">
        <f t="shared" si="120"/>
        <v>#REF!</v>
      </c>
      <c r="O184" s="31" t="e">
        <f t="shared" si="120"/>
        <v>#REF!</v>
      </c>
      <c r="P184" s="31" t="e">
        <f t="shared" si="120"/>
        <v>#REF!</v>
      </c>
      <c r="Q184" s="31" t="e">
        <f t="shared" si="120"/>
        <v>#REF!</v>
      </c>
      <c r="R184" s="31" t="e">
        <f t="shared" si="120"/>
        <v>#REF!</v>
      </c>
      <c r="S184" s="31" t="e">
        <f t="shared" si="118"/>
        <v>#REF!</v>
      </c>
      <c r="T184" s="43" t="e">
        <f t="shared" si="118"/>
        <v>#REF!</v>
      </c>
      <c r="U184" s="31" t="e">
        <f t="shared" si="119"/>
        <v>#REF!</v>
      </c>
      <c r="V184" s="31" t="e">
        <f t="shared" si="119"/>
        <v>#REF!</v>
      </c>
      <c r="W184" s="31" t="e">
        <f t="shared" si="119"/>
        <v>#REF!</v>
      </c>
    </row>
    <row r="185" spans="1:23" s="5" customFormat="1" ht="15.75" hidden="1" customHeight="1" outlineLevel="2" x14ac:dyDescent="0.2">
      <c r="A185" s="93"/>
      <c r="B185" s="81" t="s">
        <v>141</v>
      </c>
      <c r="C185" s="82"/>
      <c r="D185" s="30" t="s">
        <v>107</v>
      </c>
      <c r="E185" s="31" t="e">
        <f>#REF!*E$5</f>
        <v>#REF!</v>
      </c>
      <c r="F185" s="31" t="e">
        <f t="shared" si="120"/>
        <v>#REF!</v>
      </c>
      <c r="G185" s="31" t="e">
        <f t="shared" si="120"/>
        <v>#REF!</v>
      </c>
      <c r="H185" s="31" t="e">
        <f t="shared" si="120"/>
        <v>#REF!</v>
      </c>
      <c r="I185" s="31" t="e">
        <f t="shared" si="120"/>
        <v>#REF!</v>
      </c>
      <c r="J185" s="31" t="e">
        <f t="shared" si="120"/>
        <v>#REF!</v>
      </c>
      <c r="K185" s="31" t="e">
        <f t="shared" si="120"/>
        <v>#REF!</v>
      </c>
      <c r="L185" s="31" t="e">
        <f t="shared" si="120"/>
        <v>#REF!</v>
      </c>
      <c r="M185" s="31" t="e">
        <f t="shared" si="120"/>
        <v>#REF!</v>
      </c>
      <c r="N185" s="31" t="e">
        <f t="shared" si="120"/>
        <v>#REF!</v>
      </c>
      <c r="O185" s="31" t="e">
        <f t="shared" si="120"/>
        <v>#REF!</v>
      </c>
      <c r="P185" s="31" t="e">
        <f t="shared" si="120"/>
        <v>#REF!</v>
      </c>
      <c r="Q185" s="31" t="e">
        <f t="shared" si="120"/>
        <v>#REF!</v>
      </c>
      <c r="R185" s="31" t="e">
        <f t="shared" si="120"/>
        <v>#REF!</v>
      </c>
      <c r="S185" s="31" t="e">
        <f t="shared" si="118"/>
        <v>#REF!</v>
      </c>
      <c r="T185" s="43" t="e">
        <f t="shared" si="118"/>
        <v>#REF!</v>
      </c>
      <c r="U185" s="31" t="e">
        <f t="shared" si="119"/>
        <v>#REF!</v>
      </c>
      <c r="V185" s="31" t="e">
        <f t="shared" si="119"/>
        <v>#REF!</v>
      </c>
      <c r="W185" s="31" t="e">
        <f t="shared" si="119"/>
        <v>#REF!</v>
      </c>
    </row>
    <row r="186" spans="1:23" s="5" customFormat="1" ht="15.75" hidden="1" customHeight="1" outlineLevel="2" x14ac:dyDescent="0.2">
      <c r="A186" s="93"/>
      <c r="B186" s="81" t="s">
        <v>142</v>
      </c>
      <c r="C186" s="82"/>
      <c r="D186" s="30" t="s">
        <v>107</v>
      </c>
      <c r="E186" s="31" t="e">
        <f>#REF!*E$5</f>
        <v>#REF!</v>
      </c>
      <c r="F186" s="31" t="e">
        <f t="shared" si="120"/>
        <v>#REF!</v>
      </c>
      <c r="G186" s="31" t="e">
        <f t="shared" si="120"/>
        <v>#REF!</v>
      </c>
      <c r="H186" s="31" t="e">
        <f t="shared" si="120"/>
        <v>#REF!</v>
      </c>
      <c r="I186" s="31" t="e">
        <f t="shared" si="120"/>
        <v>#REF!</v>
      </c>
      <c r="J186" s="31" t="e">
        <f t="shared" si="120"/>
        <v>#REF!</v>
      </c>
      <c r="K186" s="31" t="e">
        <f t="shared" si="120"/>
        <v>#REF!</v>
      </c>
      <c r="L186" s="31" t="e">
        <f t="shared" si="120"/>
        <v>#REF!</v>
      </c>
      <c r="M186" s="31" t="e">
        <f t="shared" si="120"/>
        <v>#REF!</v>
      </c>
      <c r="N186" s="31" t="e">
        <f t="shared" si="120"/>
        <v>#REF!</v>
      </c>
      <c r="O186" s="31" t="e">
        <f t="shared" si="120"/>
        <v>#REF!</v>
      </c>
      <c r="P186" s="31" t="e">
        <f t="shared" si="120"/>
        <v>#REF!</v>
      </c>
      <c r="Q186" s="31" t="e">
        <f t="shared" si="120"/>
        <v>#REF!</v>
      </c>
      <c r="R186" s="31" t="e">
        <f t="shared" si="120"/>
        <v>#REF!</v>
      </c>
      <c r="S186" s="31" t="e">
        <f t="shared" si="118"/>
        <v>#REF!</v>
      </c>
      <c r="T186" s="43" t="e">
        <f t="shared" si="118"/>
        <v>#REF!</v>
      </c>
      <c r="U186" s="31" t="e">
        <f t="shared" si="119"/>
        <v>#REF!</v>
      </c>
      <c r="V186" s="31" t="e">
        <f t="shared" si="119"/>
        <v>#REF!</v>
      </c>
      <c r="W186" s="31" t="e">
        <f t="shared" si="119"/>
        <v>#REF!</v>
      </c>
    </row>
    <row r="187" spans="1:23" s="5" customFormat="1" ht="29.25" hidden="1" customHeight="1" outlineLevel="2" x14ac:dyDescent="0.2">
      <c r="A187" s="93"/>
      <c r="B187" s="81" t="s">
        <v>143</v>
      </c>
      <c r="C187" s="82"/>
      <c r="D187" s="30" t="s">
        <v>107</v>
      </c>
      <c r="E187" s="31" t="e">
        <f>#REF!*E$5</f>
        <v>#REF!</v>
      </c>
      <c r="F187" s="31" t="e">
        <f t="shared" si="120"/>
        <v>#REF!</v>
      </c>
      <c r="G187" s="31" t="e">
        <f t="shared" si="120"/>
        <v>#REF!</v>
      </c>
      <c r="H187" s="31" t="e">
        <f t="shared" si="120"/>
        <v>#REF!</v>
      </c>
      <c r="I187" s="31" t="e">
        <f t="shared" si="120"/>
        <v>#REF!</v>
      </c>
      <c r="J187" s="31" t="e">
        <f t="shared" si="120"/>
        <v>#REF!</v>
      </c>
      <c r="K187" s="31" t="e">
        <f t="shared" si="120"/>
        <v>#REF!</v>
      </c>
      <c r="L187" s="31" t="e">
        <f t="shared" si="120"/>
        <v>#REF!</v>
      </c>
      <c r="M187" s="31" t="e">
        <f t="shared" si="120"/>
        <v>#REF!</v>
      </c>
      <c r="N187" s="31" t="e">
        <f t="shared" si="120"/>
        <v>#REF!</v>
      </c>
      <c r="O187" s="31" t="e">
        <f t="shared" si="120"/>
        <v>#REF!</v>
      </c>
      <c r="P187" s="31" t="e">
        <f t="shared" si="120"/>
        <v>#REF!</v>
      </c>
      <c r="Q187" s="31" t="e">
        <f t="shared" si="120"/>
        <v>#REF!</v>
      </c>
      <c r="R187" s="31" t="e">
        <f t="shared" si="120"/>
        <v>#REF!</v>
      </c>
      <c r="S187" s="31" t="e">
        <f t="shared" si="118"/>
        <v>#REF!</v>
      </c>
      <c r="T187" s="43" t="e">
        <f t="shared" si="118"/>
        <v>#REF!</v>
      </c>
      <c r="U187" s="31" t="e">
        <f t="shared" si="119"/>
        <v>#REF!</v>
      </c>
      <c r="V187" s="31" t="e">
        <f t="shared" si="119"/>
        <v>#REF!</v>
      </c>
      <c r="W187" s="31" t="e">
        <f t="shared" si="119"/>
        <v>#REF!</v>
      </c>
    </row>
    <row r="188" spans="1:23" s="5" customFormat="1" ht="28.5" hidden="1" customHeight="1" outlineLevel="2" x14ac:dyDescent="0.2">
      <c r="A188" s="93"/>
      <c r="B188" s="81" t="s">
        <v>144</v>
      </c>
      <c r="C188" s="82"/>
      <c r="D188" s="30" t="s">
        <v>107</v>
      </c>
      <c r="E188" s="31" t="e">
        <f t="shared" ref="E188:W188" si="121">E189+E190+E193+E194</f>
        <v>#REF!</v>
      </c>
      <c r="F188" s="31" t="e">
        <f t="shared" si="121"/>
        <v>#REF!</v>
      </c>
      <c r="G188" s="31" t="e">
        <f t="shared" si="121"/>
        <v>#REF!</v>
      </c>
      <c r="H188" s="31" t="e">
        <f t="shared" si="121"/>
        <v>#REF!</v>
      </c>
      <c r="I188" s="31" t="e">
        <f t="shared" si="121"/>
        <v>#REF!</v>
      </c>
      <c r="J188" s="31" t="e">
        <f t="shared" si="121"/>
        <v>#REF!</v>
      </c>
      <c r="K188" s="31" t="e">
        <f t="shared" si="121"/>
        <v>#REF!</v>
      </c>
      <c r="L188" s="31" t="e">
        <f t="shared" si="121"/>
        <v>#REF!</v>
      </c>
      <c r="M188" s="31" t="e">
        <f t="shared" si="121"/>
        <v>#REF!</v>
      </c>
      <c r="N188" s="31" t="e">
        <f t="shared" si="121"/>
        <v>#REF!</v>
      </c>
      <c r="O188" s="31" t="e">
        <f t="shared" si="121"/>
        <v>#REF!</v>
      </c>
      <c r="P188" s="31" t="e">
        <f t="shared" si="121"/>
        <v>#REF!</v>
      </c>
      <c r="Q188" s="31" t="e">
        <f t="shared" si="121"/>
        <v>#REF!</v>
      </c>
      <c r="R188" s="31" t="e">
        <f t="shared" si="121"/>
        <v>#REF!</v>
      </c>
      <c r="S188" s="31" t="e">
        <f t="shared" si="121"/>
        <v>#REF!</v>
      </c>
      <c r="T188" s="43" t="e">
        <f t="shared" si="121"/>
        <v>#REF!</v>
      </c>
      <c r="U188" s="31" t="e">
        <f t="shared" si="121"/>
        <v>#REF!</v>
      </c>
      <c r="V188" s="31" t="e">
        <f t="shared" si="121"/>
        <v>#REF!</v>
      </c>
      <c r="W188" s="31" t="e">
        <f t="shared" si="121"/>
        <v>#REF!</v>
      </c>
    </row>
    <row r="189" spans="1:23" s="5" customFormat="1" ht="28.5" hidden="1" customHeight="1" outlineLevel="3" x14ac:dyDescent="0.2">
      <c r="A189" s="93"/>
      <c r="B189" s="81" t="s">
        <v>145</v>
      </c>
      <c r="C189" s="98"/>
      <c r="D189" s="30" t="s">
        <v>107</v>
      </c>
      <c r="E189" s="54"/>
      <c r="F189" s="54"/>
      <c r="G189" s="31">
        <f t="shared" ref="G189:W189" si="122">F189*G$5</f>
        <v>0</v>
      </c>
      <c r="H189" s="31">
        <f t="shared" si="122"/>
        <v>0</v>
      </c>
      <c r="I189" s="31">
        <f t="shared" si="122"/>
        <v>0</v>
      </c>
      <c r="J189" s="31">
        <f t="shared" si="122"/>
        <v>0</v>
      </c>
      <c r="K189" s="31">
        <f t="shared" si="122"/>
        <v>0</v>
      </c>
      <c r="L189" s="31">
        <f t="shared" si="122"/>
        <v>0</v>
      </c>
      <c r="M189" s="31">
        <f t="shared" si="122"/>
        <v>0</v>
      </c>
      <c r="N189" s="31">
        <f t="shared" si="122"/>
        <v>0</v>
      </c>
      <c r="O189" s="31">
        <f t="shared" si="122"/>
        <v>0</v>
      </c>
      <c r="P189" s="31">
        <f t="shared" si="122"/>
        <v>0</v>
      </c>
      <c r="Q189" s="31">
        <f t="shared" si="122"/>
        <v>0</v>
      </c>
      <c r="R189" s="31">
        <f t="shared" si="122"/>
        <v>0</v>
      </c>
      <c r="S189" s="31">
        <f t="shared" si="122"/>
        <v>0</v>
      </c>
      <c r="T189" s="43">
        <f t="shared" si="122"/>
        <v>0</v>
      </c>
      <c r="U189" s="31">
        <f t="shared" si="122"/>
        <v>0</v>
      </c>
      <c r="V189" s="31">
        <f t="shared" si="122"/>
        <v>0</v>
      </c>
      <c r="W189" s="31">
        <f t="shared" si="122"/>
        <v>0</v>
      </c>
    </row>
    <row r="190" spans="1:23" s="5" customFormat="1" ht="17.25" hidden="1" customHeight="1" outlineLevel="3" x14ac:dyDescent="0.2">
      <c r="A190" s="93"/>
      <c r="B190" s="81" t="s">
        <v>146</v>
      </c>
      <c r="C190" s="98"/>
      <c r="D190" s="30" t="s">
        <v>107</v>
      </c>
      <c r="E190" s="31" t="e">
        <f t="shared" ref="E190:W190" si="123">E191+E192</f>
        <v>#REF!</v>
      </c>
      <c r="F190" s="31" t="e">
        <f t="shared" si="123"/>
        <v>#REF!</v>
      </c>
      <c r="G190" s="31" t="e">
        <f t="shared" si="123"/>
        <v>#REF!</v>
      </c>
      <c r="H190" s="31" t="e">
        <f t="shared" si="123"/>
        <v>#REF!</v>
      </c>
      <c r="I190" s="31" t="e">
        <f t="shared" si="123"/>
        <v>#REF!</v>
      </c>
      <c r="J190" s="31" t="e">
        <f t="shared" si="123"/>
        <v>#REF!</v>
      </c>
      <c r="K190" s="31" t="e">
        <f t="shared" si="123"/>
        <v>#REF!</v>
      </c>
      <c r="L190" s="31" t="e">
        <f t="shared" si="123"/>
        <v>#REF!</v>
      </c>
      <c r="M190" s="31" t="e">
        <f t="shared" si="123"/>
        <v>#REF!</v>
      </c>
      <c r="N190" s="31" t="e">
        <f t="shared" si="123"/>
        <v>#REF!</v>
      </c>
      <c r="O190" s="31" t="e">
        <f t="shared" si="123"/>
        <v>#REF!</v>
      </c>
      <c r="P190" s="31" t="e">
        <f t="shared" si="123"/>
        <v>#REF!</v>
      </c>
      <c r="Q190" s="31" t="e">
        <f t="shared" si="123"/>
        <v>#REF!</v>
      </c>
      <c r="R190" s="31" t="e">
        <f t="shared" si="123"/>
        <v>#REF!</v>
      </c>
      <c r="S190" s="31" t="e">
        <f t="shared" si="123"/>
        <v>#REF!</v>
      </c>
      <c r="T190" s="43" t="e">
        <f t="shared" si="123"/>
        <v>#REF!</v>
      </c>
      <c r="U190" s="31" t="e">
        <f t="shared" si="123"/>
        <v>#REF!</v>
      </c>
      <c r="V190" s="31" t="e">
        <f t="shared" si="123"/>
        <v>#REF!</v>
      </c>
      <c r="W190" s="31" t="e">
        <f t="shared" si="123"/>
        <v>#REF!</v>
      </c>
    </row>
    <row r="191" spans="1:23" s="5" customFormat="1" ht="17.25" hidden="1" customHeight="1" outlineLevel="4" x14ac:dyDescent="0.2">
      <c r="A191" s="93"/>
      <c r="B191" s="81" t="s">
        <v>147</v>
      </c>
      <c r="C191" s="103"/>
      <c r="D191" s="30" t="s">
        <v>107</v>
      </c>
      <c r="E191" s="31"/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43"/>
      <c r="U191" s="31"/>
      <c r="V191" s="31"/>
      <c r="W191" s="31"/>
    </row>
    <row r="192" spans="1:23" s="5" customFormat="1" ht="17.25" hidden="1" customHeight="1" outlineLevel="4" x14ac:dyDescent="0.2">
      <c r="A192" s="93"/>
      <c r="B192" s="81" t="s">
        <v>148</v>
      </c>
      <c r="C192" s="103"/>
      <c r="D192" s="30" t="s">
        <v>107</v>
      </c>
      <c r="E192" s="31" t="e">
        <f t="shared" ref="E192:W192" si="124">((E122+E123)*0.022/2)+((E126+E127)*0.022/2)+((E130+E131)*0.022/2)+((E134+E135)*0.022/2)+((E138+E139)*0.022/2)+((E142+E143)*0.022/2)+((E146+E147)*0.022/2)+((E150+E151)*0.022/2)+((E154+E155)*0.022/2)+((E158+E159)*0.022/2)+((E162+E163)*0.022/2)+((E166+E167)*0.022/2)+((E170+E171)*0.022/2)+((E174+E175)*0.022/2)+((E178+E179)*0.022/2)</f>
        <v>#REF!</v>
      </c>
      <c r="F192" s="31" t="e">
        <f t="shared" si="124"/>
        <v>#REF!</v>
      </c>
      <c r="G192" s="31" t="e">
        <f t="shared" si="124"/>
        <v>#REF!</v>
      </c>
      <c r="H192" s="31" t="e">
        <f t="shared" si="124"/>
        <v>#REF!</v>
      </c>
      <c r="I192" s="31" t="e">
        <f t="shared" si="124"/>
        <v>#REF!</v>
      </c>
      <c r="J192" s="31" t="e">
        <f t="shared" si="124"/>
        <v>#REF!</v>
      </c>
      <c r="K192" s="31" t="e">
        <f t="shared" si="124"/>
        <v>#REF!</v>
      </c>
      <c r="L192" s="31" t="e">
        <f t="shared" si="124"/>
        <v>#REF!</v>
      </c>
      <c r="M192" s="31" t="e">
        <f t="shared" si="124"/>
        <v>#REF!</v>
      </c>
      <c r="N192" s="31" t="e">
        <f t="shared" si="124"/>
        <v>#REF!</v>
      </c>
      <c r="O192" s="31" t="e">
        <f t="shared" si="124"/>
        <v>#REF!</v>
      </c>
      <c r="P192" s="31" t="e">
        <f t="shared" si="124"/>
        <v>#REF!</v>
      </c>
      <c r="Q192" s="31" t="e">
        <f t="shared" si="124"/>
        <v>#REF!</v>
      </c>
      <c r="R192" s="31" t="e">
        <f t="shared" si="124"/>
        <v>#REF!</v>
      </c>
      <c r="S192" s="31" t="e">
        <f t="shared" si="124"/>
        <v>#REF!</v>
      </c>
      <c r="T192" s="43" t="e">
        <f t="shared" si="124"/>
        <v>#REF!</v>
      </c>
      <c r="U192" s="31" t="e">
        <f t="shared" si="124"/>
        <v>#REF!</v>
      </c>
      <c r="V192" s="31" t="e">
        <f t="shared" si="124"/>
        <v>#REF!</v>
      </c>
      <c r="W192" s="31" t="e">
        <f t="shared" si="124"/>
        <v>#REF!</v>
      </c>
    </row>
    <row r="193" spans="1:23" s="5" customFormat="1" ht="17.25" hidden="1" customHeight="1" outlineLevel="3" x14ac:dyDescent="0.2">
      <c r="A193" s="93"/>
      <c r="B193" s="81" t="s">
        <v>149</v>
      </c>
      <c r="C193" s="98"/>
      <c r="D193" s="30" t="s">
        <v>107</v>
      </c>
      <c r="E193" s="31" t="e">
        <f>#REF!*E$5</f>
        <v>#REF!</v>
      </c>
      <c r="F193" s="31" t="e">
        <f t="shared" ref="F193:U194" si="125">E193*F$5</f>
        <v>#REF!</v>
      </c>
      <c r="G193" s="31" t="e">
        <f t="shared" si="125"/>
        <v>#REF!</v>
      </c>
      <c r="H193" s="31" t="e">
        <f t="shared" si="125"/>
        <v>#REF!</v>
      </c>
      <c r="I193" s="31" t="e">
        <f t="shared" si="125"/>
        <v>#REF!</v>
      </c>
      <c r="J193" s="31" t="e">
        <f t="shared" si="125"/>
        <v>#REF!</v>
      </c>
      <c r="K193" s="31" t="e">
        <f t="shared" si="125"/>
        <v>#REF!</v>
      </c>
      <c r="L193" s="31" t="e">
        <f t="shared" si="125"/>
        <v>#REF!</v>
      </c>
      <c r="M193" s="31" t="e">
        <f t="shared" si="125"/>
        <v>#REF!</v>
      </c>
      <c r="N193" s="31" t="e">
        <f t="shared" si="125"/>
        <v>#REF!</v>
      </c>
      <c r="O193" s="31" t="e">
        <f t="shared" si="125"/>
        <v>#REF!</v>
      </c>
      <c r="P193" s="31" t="e">
        <f t="shared" si="125"/>
        <v>#REF!</v>
      </c>
      <c r="Q193" s="31" t="e">
        <f t="shared" si="125"/>
        <v>#REF!</v>
      </c>
      <c r="R193" s="31" t="e">
        <f t="shared" si="125"/>
        <v>#REF!</v>
      </c>
      <c r="S193" s="31" t="e">
        <f t="shared" si="125"/>
        <v>#REF!</v>
      </c>
      <c r="T193" s="43" t="e">
        <f t="shared" si="125"/>
        <v>#REF!</v>
      </c>
      <c r="U193" s="31" t="e">
        <f t="shared" si="125"/>
        <v>#REF!</v>
      </c>
      <c r="V193" s="31" t="e">
        <f t="shared" ref="I193:W195" si="126">U193*V$5</f>
        <v>#REF!</v>
      </c>
      <c r="W193" s="31" t="e">
        <f t="shared" si="126"/>
        <v>#REF!</v>
      </c>
    </row>
    <row r="194" spans="1:23" s="5" customFormat="1" ht="17.25" hidden="1" customHeight="1" outlineLevel="3" x14ac:dyDescent="0.2">
      <c r="A194" s="93"/>
      <c r="B194" s="81" t="s">
        <v>150</v>
      </c>
      <c r="C194" s="98"/>
      <c r="D194" s="30" t="s">
        <v>107</v>
      </c>
      <c r="E194" s="31" t="e">
        <f>#REF!*E$5</f>
        <v>#REF!</v>
      </c>
      <c r="F194" s="31" t="e">
        <f t="shared" si="125"/>
        <v>#REF!</v>
      </c>
      <c r="G194" s="31" t="e">
        <f t="shared" si="125"/>
        <v>#REF!</v>
      </c>
      <c r="H194" s="31" t="e">
        <f t="shared" si="125"/>
        <v>#REF!</v>
      </c>
      <c r="I194" s="31" t="e">
        <f t="shared" si="125"/>
        <v>#REF!</v>
      </c>
      <c r="J194" s="31" t="e">
        <f t="shared" si="125"/>
        <v>#REF!</v>
      </c>
      <c r="K194" s="31" t="e">
        <f t="shared" si="125"/>
        <v>#REF!</v>
      </c>
      <c r="L194" s="31" t="e">
        <f t="shared" si="125"/>
        <v>#REF!</v>
      </c>
      <c r="M194" s="31" t="e">
        <f t="shared" si="125"/>
        <v>#REF!</v>
      </c>
      <c r="N194" s="31" t="e">
        <f t="shared" si="125"/>
        <v>#REF!</v>
      </c>
      <c r="O194" s="31" t="e">
        <f t="shared" si="125"/>
        <v>#REF!</v>
      </c>
      <c r="P194" s="31" t="e">
        <f t="shared" si="125"/>
        <v>#REF!</v>
      </c>
      <c r="Q194" s="31" t="e">
        <f t="shared" si="125"/>
        <v>#REF!</v>
      </c>
      <c r="R194" s="31" t="e">
        <f t="shared" si="125"/>
        <v>#REF!</v>
      </c>
      <c r="S194" s="31" t="e">
        <f t="shared" si="125"/>
        <v>#REF!</v>
      </c>
      <c r="T194" s="43" t="e">
        <f t="shared" si="125"/>
        <v>#REF!</v>
      </c>
      <c r="U194" s="31" t="e">
        <f t="shared" si="125"/>
        <v>#REF!</v>
      </c>
      <c r="V194" s="31" t="e">
        <f t="shared" si="126"/>
        <v>#REF!</v>
      </c>
      <c r="W194" s="31" t="e">
        <f t="shared" si="126"/>
        <v>#REF!</v>
      </c>
    </row>
    <row r="195" spans="1:23" s="5" customFormat="1" ht="56.25" hidden="1" customHeight="1" outlineLevel="2" x14ac:dyDescent="0.2">
      <c r="A195" s="93"/>
      <c r="B195" s="81" t="s">
        <v>151</v>
      </c>
      <c r="C195" s="82"/>
      <c r="D195" s="30" t="s">
        <v>107</v>
      </c>
      <c r="E195" s="54"/>
      <c r="F195" s="54"/>
      <c r="G195" s="31">
        <f>F195*G$5</f>
        <v>0</v>
      </c>
      <c r="H195" s="31">
        <f>G195*H$5</f>
        <v>0</v>
      </c>
      <c r="I195" s="31">
        <f t="shared" si="126"/>
        <v>0</v>
      </c>
      <c r="J195" s="31">
        <f t="shared" si="126"/>
        <v>0</v>
      </c>
      <c r="K195" s="31">
        <f t="shared" si="126"/>
        <v>0</v>
      </c>
      <c r="L195" s="31">
        <f t="shared" si="126"/>
        <v>0</v>
      </c>
      <c r="M195" s="31">
        <f t="shared" si="126"/>
        <v>0</v>
      </c>
      <c r="N195" s="31">
        <f t="shared" si="126"/>
        <v>0</v>
      </c>
      <c r="O195" s="31">
        <f t="shared" si="126"/>
        <v>0</v>
      </c>
      <c r="P195" s="31">
        <f t="shared" si="126"/>
        <v>0</v>
      </c>
      <c r="Q195" s="31">
        <f t="shared" si="126"/>
        <v>0</v>
      </c>
      <c r="R195" s="31">
        <f t="shared" si="126"/>
        <v>0</v>
      </c>
      <c r="S195" s="31">
        <f t="shared" si="126"/>
        <v>0</v>
      </c>
      <c r="T195" s="43">
        <f t="shared" si="126"/>
        <v>0</v>
      </c>
      <c r="U195" s="31">
        <f t="shared" si="126"/>
        <v>0</v>
      </c>
      <c r="V195" s="31">
        <f t="shared" si="126"/>
        <v>0</v>
      </c>
      <c r="W195" s="31">
        <f t="shared" si="126"/>
        <v>0</v>
      </c>
    </row>
    <row r="196" spans="1:23" s="5" customFormat="1" ht="37.5" hidden="1" customHeight="1" outlineLevel="2" x14ac:dyDescent="0.2">
      <c r="A196" s="93"/>
      <c r="B196" s="81" t="s">
        <v>152</v>
      </c>
      <c r="C196" s="82"/>
      <c r="D196" s="30" t="s">
        <v>107</v>
      </c>
      <c r="E196" s="31" t="e">
        <f t="shared" ref="E196:R196" si="127">SUM(E197:E200)+E216+E217+E218</f>
        <v>#REF!</v>
      </c>
      <c r="F196" s="31" t="e">
        <f t="shared" si="127"/>
        <v>#REF!</v>
      </c>
      <c r="G196" s="31" t="e">
        <f t="shared" si="127"/>
        <v>#REF!</v>
      </c>
      <c r="H196" s="31" t="e">
        <f t="shared" si="127"/>
        <v>#REF!</v>
      </c>
      <c r="I196" s="31" t="e">
        <f t="shared" si="127"/>
        <v>#REF!</v>
      </c>
      <c r="J196" s="31" t="e">
        <f t="shared" si="127"/>
        <v>#REF!</v>
      </c>
      <c r="K196" s="31" t="e">
        <f t="shared" si="127"/>
        <v>#REF!</v>
      </c>
      <c r="L196" s="31" t="e">
        <f t="shared" si="127"/>
        <v>#REF!</v>
      </c>
      <c r="M196" s="31" t="e">
        <f t="shared" si="127"/>
        <v>#REF!</v>
      </c>
      <c r="N196" s="31" t="e">
        <f t="shared" si="127"/>
        <v>#REF!</v>
      </c>
      <c r="O196" s="31">
        <f t="shared" si="127"/>
        <v>0</v>
      </c>
      <c r="P196" s="31">
        <f t="shared" si="127"/>
        <v>0</v>
      </c>
      <c r="Q196" s="31">
        <f t="shared" si="127"/>
        <v>0</v>
      </c>
      <c r="R196" s="31">
        <f t="shared" si="127"/>
        <v>0</v>
      </c>
      <c r="S196" s="31">
        <f t="shared" ref="S196:V196" si="128">SUM(S197:S200)+S216+S217+S218</f>
        <v>0</v>
      </c>
      <c r="T196" s="43">
        <f t="shared" si="128"/>
        <v>0</v>
      </c>
      <c r="U196" s="31">
        <f t="shared" si="128"/>
        <v>0</v>
      </c>
      <c r="V196" s="31">
        <f t="shared" si="128"/>
        <v>0</v>
      </c>
      <c r="W196" s="31">
        <f t="shared" ref="W196" si="129">SUM(W197:W200)+W216+W217+W218</f>
        <v>0</v>
      </c>
    </row>
    <row r="197" spans="1:23" s="5" customFormat="1" ht="83.25" hidden="1" customHeight="1" outlineLevel="3" x14ac:dyDescent="0.2">
      <c r="A197" s="204"/>
      <c r="B197" s="81" t="s">
        <v>153</v>
      </c>
      <c r="C197" s="98"/>
      <c r="D197" s="30" t="s">
        <v>107</v>
      </c>
      <c r="E197" s="67"/>
      <c r="F197" s="67"/>
      <c r="G197" s="67"/>
      <c r="H197" s="67"/>
      <c r="I197" s="67"/>
      <c r="J197" s="67"/>
      <c r="K197" s="67"/>
      <c r="L197" s="67"/>
      <c r="M197" s="67"/>
      <c r="N197" s="67"/>
      <c r="O197" s="67"/>
      <c r="P197" s="67"/>
      <c r="Q197" s="67"/>
      <c r="R197" s="67"/>
      <c r="S197" s="67"/>
      <c r="T197" s="107"/>
      <c r="U197" s="107"/>
      <c r="V197" s="107"/>
      <c r="W197" s="107"/>
    </row>
    <row r="198" spans="1:23" s="5" customFormat="1" ht="37.5" hidden="1" customHeight="1" outlineLevel="3" x14ac:dyDescent="0.25">
      <c r="A198" s="204"/>
      <c r="B198" s="81" t="s">
        <v>154</v>
      </c>
      <c r="C198" s="98"/>
      <c r="D198" s="30" t="s">
        <v>107</v>
      </c>
      <c r="E198" s="109"/>
      <c r="F198" s="109"/>
      <c r="G198" s="109"/>
      <c r="H198" s="109"/>
      <c r="I198" s="109"/>
      <c r="J198" s="109"/>
      <c r="K198" s="109"/>
      <c r="L198" s="109"/>
      <c r="M198" s="109"/>
      <c r="N198" s="109"/>
      <c r="O198" s="109"/>
      <c r="P198" s="109"/>
      <c r="Q198" s="109"/>
      <c r="R198" s="109"/>
      <c r="S198" s="109"/>
      <c r="T198" s="108"/>
      <c r="U198" s="108"/>
      <c r="V198" s="108"/>
      <c r="W198" s="108"/>
    </row>
    <row r="199" spans="1:23" s="5" customFormat="1" ht="37.5" hidden="1" customHeight="1" outlineLevel="3" x14ac:dyDescent="0.2">
      <c r="A199" s="204"/>
      <c r="B199" s="81" t="s">
        <v>155</v>
      </c>
      <c r="C199" s="98"/>
      <c r="D199" s="30" t="s">
        <v>107</v>
      </c>
      <c r="E199" s="31"/>
      <c r="F199" s="31"/>
      <c r="G199" s="31"/>
      <c r="H199" s="31"/>
      <c r="I199" s="31">
        <f t="shared" ref="I199:W199" si="130">H199*I$5</f>
        <v>0</v>
      </c>
      <c r="J199" s="31">
        <f t="shared" si="130"/>
        <v>0</v>
      </c>
      <c r="K199" s="31">
        <f t="shared" si="130"/>
        <v>0</v>
      </c>
      <c r="L199" s="31">
        <f t="shared" si="130"/>
        <v>0</v>
      </c>
      <c r="M199" s="31">
        <f t="shared" si="130"/>
        <v>0</v>
      </c>
      <c r="N199" s="31">
        <f t="shared" si="130"/>
        <v>0</v>
      </c>
      <c r="O199" s="31">
        <f t="shared" si="130"/>
        <v>0</v>
      </c>
      <c r="P199" s="31">
        <f t="shared" si="130"/>
        <v>0</v>
      </c>
      <c r="Q199" s="31">
        <f t="shared" si="130"/>
        <v>0</v>
      </c>
      <c r="R199" s="31">
        <f t="shared" si="130"/>
        <v>0</v>
      </c>
      <c r="S199" s="31">
        <f t="shared" si="130"/>
        <v>0</v>
      </c>
      <c r="T199" s="43">
        <f t="shared" si="130"/>
        <v>0</v>
      </c>
      <c r="U199" s="31">
        <f t="shared" si="130"/>
        <v>0</v>
      </c>
      <c r="V199" s="31">
        <f t="shared" si="130"/>
        <v>0</v>
      </c>
      <c r="W199" s="31">
        <f t="shared" si="130"/>
        <v>0</v>
      </c>
    </row>
    <row r="200" spans="1:23" s="5" customFormat="1" ht="62.25" hidden="1" customHeight="1" outlineLevel="3" x14ac:dyDescent="0.2">
      <c r="A200" s="204"/>
      <c r="B200" s="81" t="s">
        <v>156</v>
      </c>
      <c r="C200" s="98"/>
      <c r="D200" s="30" t="s">
        <v>107</v>
      </c>
      <c r="E200" s="31" t="e">
        <f t="shared" ref="E200:W200" si="131">SUM(E201:E216)</f>
        <v>#REF!</v>
      </c>
      <c r="F200" s="31" t="e">
        <f t="shared" si="131"/>
        <v>#REF!</v>
      </c>
      <c r="G200" s="31" t="e">
        <f t="shared" si="131"/>
        <v>#REF!</v>
      </c>
      <c r="H200" s="31" t="e">
        <f t="shared" si="131"/>
        <v>#REF!</v>
      </c>
      <c r="I200" s="31" t="e">
        <f t="shared" si="131"/>
        <v>#REF!</v>
      </c>
      <c r="J200" s="31" t="e">
        <f t="shared" si="131"/>
        <v>#REF!</v>
      </c>
      <c r="K200" s="31" t="e">
        <f t="shared" si="131"/>
        <v>#REF!</v>
      </c>
      <c r="L200" s="31" t="e">
        <f t="shared" si="131"/>
        <v>#REF!</v>
      </c>
      <c r="M200" s="31" t="e">
        <f t="shared" si="131"/>
        <v>#REF!</v>
      </c>
      <c r="N200" s="31" t="e">
        <f t="shared" si="131"/>
        <v>#REF!</v>
      </c>
      <c r="O200" s="31">
        <f t="shared" si="131"/>
        <v>0</v>
      </c>
      <c r="P200" s="31">
        <f t="shared" si="131"/>
        <v>0</v>
      </c>
      <c r="Q200" s="31">
        <f t="shared" si="131"/>
        <v>0</v>
      </c>
      <c r="R200" s="31">
        <f t="shared" si="131"/>
        <v>0</v>
      </c>
      <c r="S200" s="31">
        <f t="shared" si="131"/>
        <v>0</v>
      </c>
      <c r="T200" s="31">
        <f t="shared" si="131"/>
        <v>0</v>
      </c>
      <c r="U200" s="31">
        <f t="shared" si="131"/>
        <v>0</v>
      </c>
      <c r="V200" s="31">
        <f t="shared" si="131"/>
        <v>0</v>
      </c>
      <c r="W200" s="31">
        <f t="shared" si="131"/>
        <v>0</v>
      </c>
    </row>
    <row r="201" spans="1:23" s="5" customFormat="1" ht="12.75" hidden="1" customHeight="1" outlineLevel="4" x14ac:dyDescent="0.2">
      <c r="A201" s="204"/>
      <c r="B201" s="110" t="s">
        <v>157</v>
      </c>
      <c r="C201" s="111">
        <v>7.4999999999999997E-2</v>
      </c>
      <c r="D201" s="112" t="s">
        <v>158</v>
      </c>
      <c r="E201" s="31" t="e">
        <f>-PMT($C201,10,#REF!-SUM($E275:E275),0,0)</f>
        <v>#REF!</v>
      </c>
      <c r="F201" s="31" t="e">
        <f>-PMT($C201,10,#REF!-SUM($E275:F275),0,0)</f>
        <v>#REF!</v>
      </c>
      <c r="G201" s="31" t="e">
        <f>-PMT($C201,10,#REF!-SUM($E275:G275),0,0)</f>
        <v>#REF!</v>
      </c>
      <c r="H201" s="31" t="e">
        <f>-PMT($C201,10,#REF!-SUM($E275:H275),0,0)</f>
        <v>#REF!</v>
      </c>
      <c r="I201" s="31" t="e">
        <f>-PMT($C201,10,#REF!-SUM($E275:I275),0,0)</f>
        <v>#REF!</v>
      </c>
      <c r="J201" s="31" t="e">
        <f>-PMT($C201,10,#REF!-SUM($E275:J275),0,0)</f>
        <v>#REF!</v>
      </c>
      <c r="K201" s="31" t="e">
        <f>-PMT($C201,10,#REF!-SUM($E275:K275),0,0)</f>
        <v>#REF!</v>
      </c>
      <c r="L201" s="31" t="e">
        <f>-PMT($C201,10,#REF!-SUM($E275:L275),0,0)</f>
        <v>#REF!</v>
      </c>
      <c r="M201" s="31" t="e">
        <f>-PMT($C201,10,#REF!-SUM($E275:M275),0,0)</f>
        <v>#REF!</v>
      </c>
      <c r="N201" s="31"/>
      <c r="O201" s="31"/>
      <c r="P201" s="31"/>
      <c r="Q201" s="31"/>
      <c r="R201" s="31"/>
      <c r="S201" s="31"/>
      <c r="T201" s="31"/>
      <c r="U201" s="31"/>
      <c r="V201" s="31"/>
      <c r="W201" s="31"/>
    </row>
    <row r="202" spans="1:23" s="5" customFormat="1" ht="12.75" hidden="1" customHeight="1" outlineLevel="4" x14ac:dyDescent="0.2">
      <c r="A202" s="204"/>
      <c r="B202" s="110" t="s">
        <v>157</v>
      </c>
      <c r="C202" s="111">
        <v>7.4999999999999997E-2</v>
      </c>
      <c r="D202" s="112" t="s">
        <v>158</v>
      </c>
      <c r="E202" s="31" t="e">
        <f>-PMT($C202,10,#REF!-SUM($E276:E276),0,0)</f>
        <v>#REF!</v>
      </c>
      <c r="F202" s="31" t="e">
        <f>-PMT($C202,10,#REF!-SUM($E276:F276),0,0)</f>
        <v>#REF!</v>
      </c>
      <c r="G202" s="31" t="e">
        <f>-PMT($C202,10,#REF!-SUM($E276:G276),0,0)</f>
        <v>#REF!</v>
      </c>
      <c r="H202" s="31" t="e">
        <f>-PMT($C202,10,#REF!-SUM($E276:H276),0,0)</f>
        <v>#REF!</v>
      </c>
      <c r="I202" s="31" t="e">
        <f>-PMT($C202,10,#REF!-SUM($E276:I276),0,0)</f>
        <v>#REF!</v>
      </c>
      <c r="J202" s="31" t="e">
        <f>-PMT($C202,10,#REF!-SUM($E276:J276),0,0)</f>
        <v>#REF!</v>
      </c>
      <c r="K202" s="31" t="e">
        <f>-PMT($C202,10,#REF!-SUM($E276:K276),0,0)</f>
        <v>#REF!</v>
      </c>
      <c r="L202" s="31" t="e">
        <f>-PMT($C202,10,#REF!-SUM($E276:L276),0,0)</f>
        <v>#REF!</v>
      </c>
      <c r="M202" s="31" t="e">
        <f>-PMT($C202,10,#REF!-SUM($E276:M276),0,0)</f>
        <v>#REF!</v>
      </c>
      <c r="N202" s="31" t="e">
        <f>-PMT($C202,10,#REF!-SUM($E276:N276),0,0)</f>
        <v>#REF!</v>
      </c>
      <c r="O202" s="31"/>
      <c r="P202" s="31"/>
      <c r="Q202" s="31"/>
      <c r="R202" s="31"/>
      <c r="S202" s="31"/>
      <c r="T202" s="31"/>
      <c r="U202" s="31"/>
      <c r="V202" s="31"/>
      <c r="W202" s="31"/>
    </row>
    <row r="203" spans="1:23" s="5" customFormat="1" ht="12.75" hidden="1" customHeight="1" outlineLevel="4" x14ac:dyDescent="0.2">
      <c r="A203" s="204"/>
      <c r="B203" s="110" t="s">
        <v>157</v>
      </c>
      <c r="C203" s="111">
        <v>7.4999999999999997E-2</v>
      </c>
      <c r="D203" s="112" t="s">
        <v>158</v>
      </c>
      <c r="E203" s="31"/>
      <c r="F203" s="31">
        <f>-PMT($C203,10,$E256-SUM($F277:F277),0,0)</f>
        <v>0</v>
      </c>
      <c r="G203" s="31">
        <f>-PMT($C203,10,$E256-SUM($F277:G277),0,0)</f>
        <v>0</v>
      </c>
      <c r="H203" s="31">
        <f>-PMT($C203,10,$E256-SUM($F277:H277),0,0)</f>
        <v>0</v>
      </c>
      <c r="I203" s="31">
        <f>-PMT($C203,10,$E256-SUM($F277:I277),0,0)</f>
        <v>0</v>
      </c>
      <c r="J203" s="31">
        <f>-PMT($C203,10,$E256-SUM($F277:J277),0,0)</f>
        <v>0</v>
      </c>
      <c r="K203" s="31">
        <f>-PMT($C203,10,$E256-SUM($F277:K277),0,0)</f>
        <v>0</v>
      </c>
      <c r="L203" s="31">
        <f>-PMT($C203,10,$E256-SUM($F277:L277),0,0)</f>
        <v>0</v>
      </c>
      <c r="M203" s="31">
        <f>-PMT($C203,10,$E256-SUM($F277:M277),0,0)</f>
        <v>0</v>
      </c>
      <c r="N203" s="31">
        <f>-PMT($C203,10,$E256-SUM($F277:N277),0,0)</f>
        <v>0</v>
      </c>
      <c r="O203" s="31">
        <f>-PMT($C203,10,$E256-SUM($F277:O277),0,0)</f>
        <v>0</v>
      </c>
      <c r="P203" s="31"/>
      <c r="Q203" s="31"/>
      <c r="R203" s="31"/>
      <c r="S203" s="31"/>
      <c r="T203" s="31"/>
      <c r="U203" s="31"/>
      <c r="V203" s="31"/>
      <c r="W203" s="31"/>
    </row>
    <row r="204" spans="1:23" s="5" customFormat="1" ht="12.75" hidden="1" customHeight="1" outlineLevel="4" x14ac:dyDescent="0.2">
      <c r="A204" s="209"/>
      <c r="B204" s="110" t="s">
        <v>157</v>
      </c>
      <c r="C204" s="111">
        <v>7.4999999999999997E-2</v>
      </c>
      <c r="D204" s="112" t="s">
        <v>158</v>
      </c>
      <c r="E204" s="31"/>
      <c r="F204" s="31"/>
      <c r="G204" s="31">
        <f>-PMT($C204,10,$F257-SUM($G278:G278),0,0)</f>
        <v>0</v>
      </c>
      <c r="H204" s="31">
        <f>-PMT($C204,10,$F257-SUM($G278:H278),0,0)</f>
        <v>0</v>
      </c>
      <c r="I204" s="31">
        <f>-PMT($C204,10,$F257-SUM($G278:I278),0,0)</f>
        <v>0</v>
      </c>
      <c r="J204" s="31">
        <f>-PMT($C204,10,$F257-SUM($G278:J278),0,0)</f>
        <v>0</v>
      </c>
      <c r="K204" s="31">
        <f>-PMT($C204,10,$F257-SUM($G278:K278),0,0)</f>
        <v>0</v>
      </c>
      <c r="L204" s="31">
        <f>-PMT($C204,10,$F257-SUM($G278:L278),0,0)</f>
        <v>0</v>
      </c>
      <c r="M204" s="31">
        <f>-PMT($C204,10,$F257-SUM($G278:M278),0,0)</f>
        <v>0</v>
      </c>
      <c r="N204" s="31">
        <f>-PMT($C204,10,$F257-SUM($G278:N278),0,0)</f>
        <v>0</v>
      </c>
      <c r="O204" s="31">
        <f>-PMT($C204,10,$F257-SUM($G278:O278),0,0)</f>
        <v>0</v>
      </c>
      <c r="P204" s="31">
        <f>-PMT($C204,10,$F257-SUM($G278:P278),0,0)</f>
        <v>0</v>
      </c>
      <c r="Q204" s="31"/>
      <c r="R204" s="113"/>
      <c r="S204" s="113"/>
      <c r="T204" s="113"/>
      <c r="U204" s="113"/>
      <c r="V204" s="113"/>
      <c r="W204" s="113"/>
    </row>
    <row r="205" spans="1:23" s="5" customFormat="1" ht="12.75" hidden="1" customHeight="1" outlineLevel="4" x14ac:dyDescent="0.2">
      <c r="A205" s="209"/>
      <c r="B205" s="110" t="s">
        <v>157</v>
      </c>
      <c r="C205" s="111">
        <v>7.4999999999999997E-2</v>
      </c>
      <c r="D205" s="112" t="s">
        <v>158</v>
      </c>
      <c r="E205" s="31"/>
      <c r="F205" s="31"/>
      <c r="G205" s="31"/>
      <c r="H205" s="31">
        <f>-PMT($C205,10,$G258-SUM($H279:H279),0,0)</f>
        <v>0</v>
      </c>
      <c r="I205" s="31">
        <f>-PMT($C205,10,$G258-SUM($H279:I279),0,0)</f>
        <v>0</v>
      </c>
      <c r="J205" s="31">
        <f>-PMT($C205,10,$G258-SUM($H279:J279),0,0)</f>
        <v>0</v>
      </c>
      <c r="K205" s="31">
        <f>-PMT($C205,10,$G258-SUM($H279:K279),0,0)</f>
        <v>0</v>
      </c>
      <c r="L205" s="31">
        <f>-PMT($C205,10,$G258-SUM($H279:L279),0,0)</f>
        <v>0</v>
      </c>
      <c r="M205" s="31">
        <f>-PMT($C205,10,$G258-SUM($H279:M279),0,0)</f>
        <v>0</v>
      </c>
      <c r="N205" s="31">
        <f>-PMT($C205,10,$G258-SUM($H279:N279),0,0)</f>
        <v>0</v>
      </c>
      <c r="O205" s="31">
        <f>-PMT($C205,10,$G258-SUM($H279:O279),0,0)</f>
        <v>0</v>
      </c>
      <c r="P205" s="31">
        <f>-PMT($C205,10,$G258-SUM($H279:P279),0,0)</f>
        <v>0</v>
      </c>
      <c r="Q205" s="31">
        <f>-PMT($C205,10,$G258-SUM($H279:Q279),0,0)</f>
        <v>0</v>
      </c>
      <c r="R205" s="31"/>
      <c r="S205" s="31"/>
      <c r="T205" s="31"/>
      <c r="U205" s="31"/>
      <c r="V205" s="31"/>
      <c r="W205" s="31"/>
    </row>
    <row r="206" spans="1:23" s="5" customFormat="1" ht="12.75" hidden="1" customHeight="1" outlineLevel="4" x14ac:dyDescent="0.2">
      <c r="A206" s="209"/>
      <c r="B206" s="110" t="s">
        <v>157</v>
      </c>
      <c r="C206" s="111">
        <v>7.4999999999999997E-2</v>
      </c>
      <c r="D206" s="112" t="s">
        <v>158</v>
      </c>
      <c r="E206" s="31"/>
      <c r="F206" s="31"/>
      <c r="G206" s="31"/>
      <c r="H206" s="31"/>
      <c r="I206" s="31">
        <f>-PMT($C206,10,$H259-SUM($I280:I280),0,0)</f>
        <v>0</v>
      </c>
      <c r="J206" s="31">
        <f>-PMT($C206,10,$H259-SUM($I280:J280),0,0)</f>
        <v>0</v>
      </c>
      <c r="K206" s="31">
        <f>-PMT($C206,10,$H259-SUM($I280:K280),0,0)</f>
        <v>0</v>
      </c>
      <c r="L206" s="31">
        <f>-PMT($C206,10,$H259-SUM($I280:L280),0,0)</f>
        <v>0</v>
      </c>
      <c r="M206" s="31">
        <f>-PMT($C206,10,$H259-SUM($I280:M280),0,0)</f>
        <v>0</v>
      </c>
      <c r="N206" s="31">
        <f>-PMT($C206,10,$H259-SUM($I280:N280),0,0)</f>
        <v>0</v>
      </c>
      <c r="O206" s="31">
        <f>-PMT($C206,10,$H259-SUM($I280:O280),0,0)</f>
        <v>0</v>
      </c>
      <c r="P206" s="31">
        <f>-PMT($C206,10,$H259-SUM($I280:P280),0,0)</f>
        <v>0</v>
      </c>
      <c r="Q206" s="31">
        <f>-PMT($C206,10,$H259-SUM($I280:Q280),0,0)</f>
        <v>0</v>
      </c>
      <c r="R206" s="31">
        <f>-PMT($C206,10,$H259-SUM($I280:R280),0,0)</f>
        <v>0</v>
      </c>
      <c r="S206" s="31">
        <f>-PMT($C206,10,$H259-SUM($I280:S280),0,0)</f>
        <v>0</v>
      </c>
      <c r="T206" s="31">
        <f>-PMT($C206,10,$H259-SUM($I280:T280),0,0)</f>
        <v>0</v>
      </c>
      <c r="U206" s="31">
        <f>-PMT($C206,10,$H259-SUM($I280:U280),0,0)</f>
        <v>0</v>
      </c>
      <c r="V206" s="31">
        <f>-PMT($C206,10,$H259-SUM($I280:V280),0,0)</f>
        <v>0</v>
      </c>
      <c r="W206" s="31">
        <f>-PMT($C206,10,$H259-SUM($I280:W280),0,0)</f>
        <v>0</v>
      </c>
    </row>
    <row r="207" spans="1:23" s="5" customFormat="1" ht="12.75" hidden="1" customHeight="1" outlineLevel="4" x14ac:dyDescent="0.2">
      <c r="A207" s="209"/>
      <c r="B207" s="110" t="s">
        <v>157</v>
      </c>
      <c r="C207" s="111">
        <v>7.4999999999999997E-2</v>
      </c>
      <c r="D207" s="112" t="s">
        <v>158</v>
      </c>
      <c r="E207" s="31"/>
      <c r="F207" s="31"/>
      <c r="G207" s="31"/>
      <c r="H207" s="48"/>
      <c r="I207" s="31"/>
      <c r="J207" s="31">
        <f>-PMT($C207,10,$I260-SUM($J281:J281),0,0)</f>
        <v>0</v>
      </c>
      <c r="K207" s="31">
        <f>-PMT($C207,10,$I260-SUM($J281:K281),0,0)</f>
        <v>0</v>
      </c>
      <c r="L207" s="31">
        <f>-PMT($C207,10,$I260-SUM($J281:L281),0,0)</f>
        <v>0</v>
      </c>
      <c r="M207" s="31">
        <f>-PMT($C207,10,$I260-SUM($J281:M281),0,0)</f>
        <v>0</v>
      </c>
      <c r="N207" s="31">
        <f>-PMT($C207,10,$I260-SUM($J281:N281),0,0)</f>
        <v>0</v>
      </c>
      <c r="O207" s="31">
        <f>-PMT($C207,10,$I260-SUM($J281:O281),0,0)</f>
        <v>0</v>
      </c>
      <c r="P207" s="31">
        <f>-PMT($C207,10,$I260-SUM($J281:P281),0,0)</f>
        <v>0</v>
      </c>
      <c r="Q207" s="31">
        <f>-PMT($C207,10,$I260-SUM($J281:Q281),0,0)</f>
        <v>0</v>
      </c>
      <c r="R207" s="31">
        <f>-PMT($C207,10,$I260-SUM($J281:R281),0,0)</f>
        <v>0</v>
      </c>
      <c r="S207" s="31">
        <f>-PMT($C207,10,$I260-SUM($J281:S281),0,0)</f>
        <v>0</v>
      </c>
      <c r="T207" s="31">
        <f>-PMT($C207,10,$I260-SUM($J281:T281),0,0)</f>
        <v>0</v>
      </c>
      <c r="U207" s="31">
        <f>-PMT($C207,10,$I260-SUM($J281:U281),0,0)</f>
        <v>0</v>
      </c>
      <c r="V207" s="31">
        <f>-PMT($C207,10,$I260-SUM($J281:V281),0,0)</f>
        <v>0</v>
      </c>
      <c r="W207" s="31">
        <f>-PMT($C207,10,$I260-SUM($J281:W281),0,0)</f>
        <v>0</v>
      </c>
    </row>
    <row r="208" spans="1:23" s="5" customFormat="1" ht="12.75" hidden="1" customHeight="1" outlineLevel="4" x14ac:dyDescent="0.2">
      <c r="A208" s="209"/>
      <c r="B208" s="110" t="s">
        <v>157</v>
      </c>
      <c r="C208" s="111">
        <v>7.4999999999999997E-2</v>
      </c>
      <c r="D208" s="112" t="s">
        <v>158</v>
      </c>
      <c r="E208" s="31"/>
      <c r="F208" s="31"/>
      <c r="G208" s="31"/>
      <c r="H208" s="48"/>
      <c r="I208" s="31"/>
      <c r="J208" s="31"/>
      <c r="K208" s="31">
        <f>-PMT($C208,10,$J261-SUM($K282:K282),0,0)</f>
        <v>0</v>
      </c>
      <c r="L208" s="31">
        <f>-PMT($C208,10,$J261-SUM($K282:L282),0,0)</f>
        <v>0</v>
      </c>
      <c r="M208" s="31">
        <f>-PMT($C208,10,$J261-SUM($K282:M282),0,0)</f>
        <v>0</v>
      </c>
      <c r="N208" s="31">
        <f>-PMT($C208,10,$J261-SUM($K282:N282),0,0)</f>
        <v>0</v>
      </c>
      <c r="O208" s="31">
        <f>-PMT($C208,10,$J261-SUM($K282:O282),0,0)</f>
        <v>0</v>
      </c>
      <c r="P208" s="31">
        <f>-PMT($C208,10,$J261-SUM($K282:P282),0,0)</f>
        <v>0</v>
      </c>
      <c r="Q208" s="31">
        <f>-PMT($C208,10,$J261-SUM($K282:Q282),0,0)</f>
        <v>0</v>
      </c>
      <c r="R208" s="31">
        <f>-PMT($C208,10,$J261-SUM($K282:R282),0,0)</f>
        <v>0</v>
      </c>
      <c r="S208" s="31">
        <f>-PMT($C208,10,$J261-SUM($K282:S282),0,0)</f>
        <v>0</v>
      </c>
      <c r="T208" s="31">
        <f>-PMT($C208,10,$J261-SUM($K282:T282),0,0)</f>
        <v>0</v>
      </c>
      <c r="U208" s="31">
        <f>-PMT($C208,10,$J261-SUM($K282:U282),0,0)</f>
        <v>0</v>
      </c>
      <c r="V208" s="31">
        <f>-PMT($C208,10,$J261-SUM($K282:V282),0,0)</f>
        <v>0</v>
      </c>
      <c r="W208" s="31">
        <f>-PMT($C208,10,$J261-SUM($K282:W282),0,0)</f>
        <v>0</v>
      </c>
    </row>
    <row r="209" spans="1:27" s="5" customFormat="1" ht="12.75" hidden="1" customHeight="1" outlineLevel="4" x14ac:dyDescent="0.2">
      <c r="A209" s="209"/>
      <c r="B209" s="110" t="s">
        <v>157</v>
      </c>
      <c r="C209" s="111">
        <v>7.4999999999999997E-2</v>
      </c>
      <c r="D209" s="112" t="s">
        <v>158</v>
      </c>
      <c r="E209" s="31"/>
      <c r="F209" s="31"/>
      <c r="G209" s="31"/>
      <c r="H209" s="48"/>
      <c r="I209" s="31"/>
      <c r="J209" s="31"/>
      <c r="K209" s="31"/>
      <c r="L209" s="31">
        <f>-PMT($C209,10,$K$262-SUM($L$283:L283),0,0)</f>
        <v>0</v>
      </c>
      <c r="M209" s="31">
        <f>-PMT($C209,10,$K$262-SUM($L$283:M283),0,0)</f>
        <v>0</v>
      </c>
      <c r="N209" s="31">
        <f>-PMT($C209,10,$K$262-SUM($L$283:N283),0,0)</f>
        <v>0</v>
      </c>
      <c r="O209" s="31">
        <f>-PMT($C209,10,$K$262-SUM($L$283:O283),0,0)</f>
        <v>0</v>
      </c>
      <c r="P209" s="31">
        <f>-PMT($C209,10,$K$262-SUM($L$283:P283),0,0)</f>
        <v>0</v>
      </c>
      <c r="Q209" s="31">
        <f>-PMT($C209,10,$K$262-SUM($L$283:Q283),0,0)</f>
        <v>0</v>
      </c>
      <c r="R209" s="31">
        <f>-PMT($C209,10,$K$262-SUM($L$283:R283),0,0)</f>
        <v>0</v>
      </c>
      <c r="S209" s="31">
        <f>-PMT($C209,10,$K$262-SUM($L$283:S283),0,0)</f>
        <v>0</v>
      </c>
      <c r="T209" s="31">
        <f>-PMT($C209,10,$K$262-SUM($L$283:T283),0,0)</f>
        <v>0</v>
      </c>
      <c r="U209" s="31">
        <f>-PMT($C209,10,$K$262-SUM($L$283:U283),0,0)</f>
        <v>0</v>
      </c>
      <c r="V209" s="31">
        <f>-PMT($C209,10,$K$262-SUM($L$283:V283),0,0)</f>
        <v>0</v>
      </c>
      <c r="W209" s="31">
        <f>-PMT($C209,10,$K$262-SUM($L$283:W283),0,0)</f>
        <v>0</v>
      </c>
    </row>
    <row r="210" spans="1:27" s="5" customFormat="1" ht="12.75" hidden="1" customHeight="1" outlineLevel="4" x14ac:dyDescent="0.2">
      <c r="A210" s="209"/>
      <c r="B210" s="110" t="s">
        <v>157</v>
      </c>
      <c r="C210" s="111">
        <v>7.4999999999999997E-2</v>
      </c>
      <c r="D210" s="112" t="s">
        <v>158</v>
      </c>
      <c r="E210" s="31"/>
      <c r="F210" s="31"/>
      <c r="G210" s="31"/>
      <c r="H210" s="48"/>
      <c r="I210" s="31"/>
      <c r="J210" s="31"/>
      <c r="K210" s="31"/>
      <c r="L210" s="31"/>
      <c r="M210" s="31">
        <f>-PMT($C210,10,$L$263-SUM($M$284:M284),0,0)</f>
        <v>0</v>
      </c>
      <c r="N210" s="31">
        <f>-PMT($C210,10,$L$263-SUM($M$284:N284),0,0)</f>
        <v>0</v>
      </c>
      <c r="O210" s="31">
        <f>-PMT($C210,10,$L$263-SUM($M$284:O284),0,0)</f>
        <v>0</v>
      </c>
      <c r="P210" s="31">
        <f>-PMT($C210,10,$L$263-SUM($M$284:P284),0,0)</f>
        <v>0</v>
      </c>
      <c r="Q210" s="31">
        <f>-PMT($C210,10,$L$263-SUM($M$284:Q284),0,0)</f>
        <v>0</v>
      </c>
      <c r="R210" s="31">
        <f>-PMT($C210,10,$L$263-SUM($M$284:R284),0,0)</f>
        <v>0</v>
      </c>
      <c r="S210" s="31">
        <f>-PMT($C210,10,$L$263-SUM($M$284:S284),0,0)</f>
        <v>0</v>
      </c>
      <c r="T210" s="31">
        <f>-PMT($C210,10,$L$263-SUM($M$284:T284),0,0)</f>
        <v>0</v>
      </c>
      <c r="U210" s="31">
        <f>-PMT($C210,10,$L$263-SUM($M$284:U284),0,0)</f>
        <v>0</v>
      </c>
      <c r="V210" s="31">
        <f>-PMT($C210,10,$L$263-SUM($M$284:V284),0,0)</f>
        <v>0</v>
      </c>
      <c r="W210" s="31">
        <f>-PMT($C210,10,$L$263-SUM($M$284:W284),0,0)</f>
        <v>0</v>
      </c>
    </row>
    <row r="211" spans="1:27" s="5" customFormat="1" ht="12.75" hidden="1" customHeight="1" outlineLevel="4" x14ac:dyDescent="0.2">
      <c r="A211" s="209"/>
      <c r="B211" s="110" t="s">
        <v>157</v>
      </c>
      <c r="C211" s="111">
        <v>7.4999999999999997E-2</v>
      </c>
      <c r="D211" s="112" t="s">
        <v>158</v>
      </c>
      <c r="E211" s="31"/>
      <c r="F211" s="31"/>
      <c r="G211" s="31"/>
      <c r="H211" s="48"/>
      <c r="I211" s="31"/>
      <c r="J211" s="31"/>
      <c r="K211" s="31"/>
      <c r="L211" s="31"/>
      <c r="M211" s="31"/>
      <c r="N211" s="31">
        <f>-PMT($C211,10,$M264-SUM($N285:N285),0,0)</f>
        <v>0</v>
      </c>
      <c r="O211" s="31">
        <f>-PMT($C211,10,$M264-SUM($N285:O285),0,0)</f>
        <v>0</v>
      </c>
      <c r="P211" s="31">
        <f>-PMT($C211,10,$M264-SUM($N285:P285),0,0)</f>
        <v>0</v>
      </c>
      <c r="Q211" s="31">
        <f>-PMT($C211,10,$M264-SUM($N285:Q285),0,0)</f>
        <v>0</v>
      </c>
      <c r="R211" s="31">
        <f>-PMT($C211,10,$M264-SUM($N285:R285),0,0)</f>
        <v>0</v>
      </c>
      <c r="S211" s="31">
        <f>-PMT($C211,10,$M264-SUM($N285:S285),0,0)</f>
        <v>0</v>
      </c>
      <c r="T211" s="31">
        <f>-PMT($C211,10,$M264-SUM($N285:T285),0,0)</f>
        <v>0</v>
      </c>
      <c r="U211" s="31">
        <f>-PMT($C211,10,$M264-SUM($N285:U285),0,0)</f>
        <v>0</v>
      </c>
      <c r="V211" s="31">
        <f>-PMT($C211,10,$M264-SUM($N285:V285),0,0)</f>
        <v>0</v>
      </c>
      <c r="W211" s="31">
        <f>-PMT($C211,10,$M264-SUM($N285:W285),0,0)</f>
        <v>0</v>
      </c>
    </row>
    <row r="212" spans="1:27" s="5" customFormat="1" ht="12.75" hidden="1" customHeight="1" outlineLevel="4" x14ac:dyDescent="0.2">
      <c r="A212" s="209"/>
      <c r="B212" s="110" t="s">
        <v>157</v>
      </c>
      <c r="C212" s="111">
        <v>7.4999999999999997E-2</v>
      </c>
      <c r="D212" s="112" t="s">
        <v>158</v>
      </c>
      <c r="E212" s="31"/>
      <c r="F212" s="31"/>
      <c r="G212" s="31"/>
      <c r="H212" s="48"/>
      <c r="I212" s="31"/>
      <c r="J212" s="31"/>
      <c r="K212" s="31"/>
      <c r="L212" s="31"/>
      <c r="M212" s="31"/>
      <c r="N212" s="31"/>
      <c r="O212" s="31">
        <f>-PMT($C212,10,$N265-SUM($O286:O286),0,0)</f>
        <v>0</v>
      </c>
      <c r="P212" s="31">
        <f>-PMT($C212,10,$N265-SUM($O286:P286),0,0)</f>
        <v>0</v>
      </c>
      <c r="Q212" s="31">
        <f>-PMT($C212,10,$N265-SUM($O286:Q286),0,0)</f>
        <v>0</v>
      </c>
      <c r="R212" s="31">
        <f>-PMT($C212,10,$N265-SUM($O286:R286),0,0)</f>
        <v>0</v>
      </c>
      <c r="S212" s="31">
        <f>-PMT($C212,10,$N265-SUM($O286:S286),0,0)</f>
        <v>0</v>
      </c>
      <c r="T212" s="31">
        <f>-PMT($C212,10,$N265-SUM($O286:T286),0,0)</f>
        <v>0</v>
      </c>
      <c r="U212" s="31">
        <f>-PMT($C212,10,$N265-SUM($O286:U286),0,0)</f>
        <v>0</v>
      </c>
      <c r="V212" s="31">
        <f>-PMT($C212,10,$N265-SUM($O286:V286),0,0)</f>
        <v>0</v>
      </c>
      <c r="W212" s="31">
        <f>-PMT($C212,10,$N265-SUM($O286:W286),0,0)</f>
        <v>0</v>
      </c>
      <c r="X212" s="31"/>
    </row>
    <row r="213" spans="1:27" s="5" customFormat="1" ht="12.75" hidden="1" customHeight="1" outlineLevel="4" x14ac:dyDescent="0.2">
      <c r="A213" s="209"/>
      <c r="B213" s="110" t="s">
        <v>157</v>
      </c>
      <c r="C213" s="111">
        <v>7.4999999999999997E-2</v>
      </c>
      <c r="D213" s="112" t="s">
        <v>158</v>
      </c>
      <c r="E213" s="31"/>
      <c r="F213" s="31"/>
      <c r="G213" s="31"/>
      <c r="H213" s="48"/>
      <c r="I213" s="31"/>
      <c r="J213" s="31"/>
      <c r="K213" s="31"/>
      <c r="L213" s="31"/>
      <c r="M213" s="31"/>
      <c r="N213" s="31"/>
      <c r="O213" s="31"/>
      <c r="P213" s="31">
        <f>-PMT($C213,10,$O266-SUM($P287:P287),0,0)</f>
        <v>0</v>
      </c>
      <c r="Q213" s="31">
        <f>-PMT($C213,10,$O266-SUM($P287:Q287),0,0)</f>
        <v>0</v>
      </c>
      <c r="R213" s="31">
        <f>-PMT($C213,10,$O266-SUM($P287:R287),0,0)</f>
        <v>0</v>
      </c>
      <c r="S213" s="31">
        <f>-PMT($C213,10,$O266-SUM($P287:S287),0,0)</f>
        <v>0</v>
      </c>
      <c r="T213" s="31">
        <f>-PMT($C213,10,$O266-SUM($P287:T287),0,0)</f>
        <v>0</v>
      </c>
      <c r="U213" s="31">
        <f>-PMT($C213,10,$O266-SUM($P287:U287),0,0)</f>
        <v>0</v>
      </c>
      <c r="V213" s="31">
        <f>-PMT($C213,10,$O266-SUM($P287:V287),0,0)</f>
        <v>0</v>
      </c>
      <c r="W213" s="31">
        <f>-PMT($C213,10,$O266-SUM($P287:W287),0,0)</f>
        <v>0</v>
      </c>
      <c r="X213" s="31">
        <f>-PMT($C213,10,$O266-SUM($P287:X287),0,0)</f>
        <v>0</v>
      </c>
      <c r="Y213" s="31"/>
    </row>
    <row r="214" spans="1:27" s="5" customFormat="1" ht="12.75" hidden="1" customHeight="1" outlineLevel="4" x14ac:dyDescent="0.2">
      <c r="A214" s="209"/>
      <c r="B214" s="110" t="s">
        <v>157</v>
      </c>
      <c r="C214" s="111">
        <v>7.4999999999999997E-2</v>
      </c>
      <c r="D214" s="112" t="s">
        <v>158</v>
      </c>
      <c r="E214" s="31"/>
      <c r="F214" s="31"/>
      <c r="G214" s="31"/>
      <c r="H214" s="48"/>
      <c r="I214" s="31"/>
      <c r="J214" s="31"/>
      <c r="K214" s="31"/>
      <c r="L214" s="31"/>
      <c r="M214" s="31"/>
      <c r="N214" s="31"/>
      <c r="O214" s="31"/>
      <c r="P214" s="31"/>
      <c r="Q214" s="31">
        <f>-PMT($C214,10,$P267-SUM($Q288:Q288),0,0)</f>
        <v>0</v>
      </c>
      <c r="R214" s="31">
        <f>-PMT($C214,10,$P267-SUM($Q288:R288),0,0)</f>
        <v>0</v>
      </c>
      <c r="S214" s="31">
        <f>-PMT($C214,10,$P267-SUM($Q288:S288),0,0)</f>
        <v>0</v>
      </c>
      <c r="T214" s="31">
        <f>-PMT($C214,10,$P267-SUM($Q288:T288),0,0)</f>
        <v>0</v>
      </c>
      <c r="U214" s="31">
        <f>-PMT($C214,10,$P267-SUM($Q288:U288),0,0)</f>
        <v>0</v>
      </c>
      <c r="V214" s="31">
        <f>-PMT($C214,10,$P267-SUM($Q288:V288),0,0)</f>
        <v>0</v>
      </c>
      <c r="W214" s="31">
        <f>-PMT($C214,10,$P267-SUM($Q288:W288),0,0)</f>
        <v>0</v>
      </c>
      <c r="X214" s="31">
        <f>-PMT($C214,10,$P267-SUM($Q288:X288),0,0)</f>
        <v>0</v>
      </c>
      <c r="Y214" s="31">
        <f>-PMT($C214,10,$P267-SUM($Q288:Y288),0,0)</f>
        <v>0</v>
      </c>
      <c r="Z214" s="31"/>
    </row>
    <row r="215" spans="1:27" s="5" customFormat="1" ht="12.75" hidden="1" customHeight="1" outlineLevel="4" x14ac:dyDescent="0.2">
      <c r="A215" s="209"/>
      <c r="B215" s="110" t="s">
        <v>157</v>
      </c>
      <c r="C215" s="111">
        <v>7.4999999999999997E-2</v>
      </c>
      <c r="D215" s="112" t="s">
        <v>158</v>
      </c>
      <c r="E215" s="31"/>
      <c r="F215" s="31"/>
      <c r="G215" s="31"/>
      <c r="H215" s="48"/>
      <c r="I215" s="31"/>
      <c r="J215" s="31"/>
      <c r="K215" s="31"/>
      <c r="L215" s="31"/>
      <c r="M215" s="31"/>
      <c r="N215" s="31"/>
      <c r="O215" s="31"/>
      <c r="P215" s="31"/>
      <c r="Q215" s="31"/>
      <c r="R215" s="31">
        <f>-PMT($C215,10,$Q268-SUM($R289:R289),0,0)</f>
        <v>0</v>
      </c>
      <c r="S215" s="31">
        <f>-PMT($C215,10,$Q268-SUM($R289:S289),0,0)</f>
        <v>0</v>
      </c>
      <c r="T215" s="31">
        <f>-PMT($C215,10,$Q268-SUM($R289:T289),0,0)</f>
        <v>0</v>
      </c>
      <c r="U215" s="31">
        <f>-PMT($C215,10,$Q268-SUM($R289:U289),0,0)</f>
        <v>0</v>
      </c>
      <c r="V215" s="31">
        <f>-PMT($C215,10,$Q268-SUM($R289:V289),0,0)</f>
        <v>0</v>
      </c>
      <c r="W215" s="31">
        <f>-PMT($C215,10,$Q268-SUM($R289:W289),0,0)</f>
        <v>0</v>
      </c>
      <c r="X215" s="31">
        <f>-PMT($C215,10,$Q268-SUM($R289:X289),0,0)</f>
        <v>0</v>
      </c>
      <c r="Y215" s="31">
        <f>-PMT($C215,10,$Q268-SUM($R289:Y289),0,0)</f>
        <v>0</v>
      </c>
      <c r="Z215" s="31">
        <f>-PMT($C215,10,$Q268-SUM($R289:Z289),0,0)</f>
        <v>0</v>
      </c>
      <c r="AA215" s="31"/>
    </row>
    <row r="216" spans="1:27" s="5" customFormat="1" ht="12.75" hidden="1" customHeight="1" outlineLevel="3" x14ac:dyDescent="0.2">
      <c r="A216" s="209"/>
      <c r="B216" s="110" t="s">
        <v>159</v>
      </c>
      <c r="C216" s="114"/>
      <c r="D216" s="112" t="s">
        <v>158</v>
      </c>
      <c r="E216" s="107"/>
      <c r="F216" s="107"/>
      <c r="G216" s="107"/>
      <c r="H216" s="107"/>
      <c r="I216" s="107"/>
      <c r="J216" s="107"/>
      <c r="K216" s="107"/>
      <c r="L216" s="107"/>
      <c r="M216" s="107"/>
      <c r="N216" s="107"/>
      <c r="O216" s="107"/>
      <c r="P216" s="107"/>
      <c r="Q216" s="107"/>
      <c r="R216" s="107"/>
      <c r="S216" s="107"/>
      <c r="T216" s="107"/>
      <c r="U216" s="107"/>
      <c r="V216" s="107"/>
      <c r="W216" s="107"/>
    </row>
    <row r="217" spans="1:27" s="5" customFormat="1" ht="42.75" hidden="1" customHeight="1" outlineLevel="3" x14ac:dyDescent="0.2">
      <c r="A217" s="209"/>
      <c r="B217" s="110" t="s">
        <v>160</v>
      </c>
      <c r="C217" s="114"/>
      <c r="D217" s="112" t="s">
        <v>158</v>
      </c>
      <c r="E217" s="65"/>
      <c r="F217" s="65"/>
      <c r="G217" s="31">
        <f t="shared" ref="G217:W218" si="132">F217*G$5</f>
        <v>0</v>
      </c>
      <c r="H217" s="31">
        <f t="shared" si="132"/>
        <v>0</v>
      </c>
      <c r="I217" s="31">
        <f t="shared" si="132"/>
        <v>0</v>
      </c>
      <c r="J217" s="31">
        <f t="shared" si="132"/>
        <v>0</v>
      </c>
      <c r="K217" s="31">
        <f t="shared" si="132"/>
        <v>0</v>
      </c>
      <c r="L217" s="31">
        <f t="shared" si="132"/>
        <v>0</v>
      </c>
      <c r="M217" s="31">
        <f t="shared" si="132"/>
        <v>0</v>
      </c>
      <c r="N217" s="31">
        <f t="shared" si="132"/>
        <v>0</v>
      </c>
      <c r="O217" s="31">
        <f t="shared" si="132"/>
        <v>0</v>
      </c>
      <c r="P217" s="31">
        <f t="shared" si="132"/>
        <v>0</v>
      </c>
      <c r="Q217" s="31">
        <f t="shared" si="132"/>
        <v>0</v>
      </c>
      <c r="R217" s="31">
        <f t="shared" si="132"/>
        <v>0</v>
      </c>
      <c r="S217" s="31">
        <f t="shared" si="132"/>
        <v>0</v>
      </c>
      <c r="T217" s="31">
        <f t="shared" si="132"/>
        <v>0</v>
      </c>
      <c r="U217" s="31">
        <f t="shared" si="132"/>
        <v>0</v>
      </c>
      <c r="V217" s="31">
        <f t="shared" si="132"/>
        <v>0</v>
      </c>
      <c r="W217" s="31">
        <f t="shared" si="132"/>
        <v>0</v>
      </c>
    </row>
    <row r="218" spans="1:27" s="5" customFormat="1" ht="12.75" hidden="1" customHeight="1" outlineLevel="3" x14ac:dyDescent="0.2">
      <c r="A218" s="209"/>
      <c r="B218" s="110" t="s">
        <v>161</v>
      </c>
      <c r="C218" s="114"/>
      <c r="D218" s="112" t="s">
        <v>158</v>
      </c>
      <c r="E218" s="53"/>
      <c r="F218" s="53"/>
      <c r="G218" s="31">
        <f t="shared" si="132"/>
        <v>0</v>
      </c>
      <c r="H218" s="31">
        <f t="shared" si="132"/>
        <v>0</v>
      </c>
      <c r="I218" s="31">
        <f t="shared" si="132"/>
        <v>0</v>
      </c>
      <c r="J218" s="31">
        <f t="shared" si="132"/>
        <v>0</v>
      </c>
      <c r="K218" s="31">
        <f t="shared" si="132"/>
        <v>0</v>
      </c>
      <c r="L218" s="31">
        <f t="shared" si="132"/>
        <v>0</v>
      </c>
      <c r="M218" s="31">
        <f t="shared" si="132"/>
        <v>0</v>
      </c>
      <c r="N218" s="31">
        <f t="shared" si="132"/>
        <v>0</v>
      </c>
      <c r="O218" s="31">
        <f t="shared" si="132"/>
        <v>0</v>
      </c>
      <c r="P218" s="31">
        <f t="shared" si="132"/>
        <v>0</v>
      </c>
      <c r="Q218" s="31">
        <f t="shared" si="132"/>
        <v>0</v>
      </c>
      <c r="R218" s="31">
        <f t="shared" si="132"/>
        <v>0</v>
      </c>
      <c r="S218" s="31">
        <f t="shared" si="132"/>
        <v>0</v>
      </c>
      <c r="T218" s="31">
        <f t="shared" si="132"/>
        <v>0</v>
      </c>
      <c r="U218" s="31">
        <f t="shared" si="132"/>
        <v>0</v>
      </c>
      <c r="V218" s="31">
        <f t="shared" si="132"/>
        <v>0</v>
      </c>
      <c r="W218" s="31">
        <f t="shared" si="132"/>
        <v>0</v>
      </c>
    </row>
    <row r="219" spans="1:27" s="5" customFormat="1" ht="14.25" hidden="1" customHeight="1" outlineLevel="1" x14ac:dyDescent="0.2">
      <c r="A219" s="209"/>
      <c r="B219" s="49" t="s">
        <v>162</v>
      </c>
      <c r="C219" s="49"/>
      <c r="D219" s="55" t="s">
        <v>107</v>
      </c>
      <c r="E219" s="50" t="e">
        <f t="shared" ref="E219:W219" si="133">E104+E110+E114+E115+E116+E117+E118+E181+E182+E183+E184+E185+E186+E187+E188+E195+E196</f>
        <v>#REF!</v>
      </c>
      <c r="F219" s="50" t="e">
        <f t="shared" si="133"/>
        <v>#REF!</v>
      </c>
      <c r="G219" s="50" t="e">
        <f t="shared" si="133"/>
        <v>#REF!</v>
      </c>
      <c r="H219" s="50" t="e">
        <f t="shared" si="133"/>
        <v>#REF!</v>
      </c>
      <c r="I219" s="50" t="e">
        <f t="shared" si="133"/>
        <v>#REF!</v>
      </c>
      <c r="J219" s="50" t="e">
        <f t="shared" si="133"/>
        <v>#REF!</v>
      </c>
      <c r="K219" s="50" t="e">
        <f t="shared" si="133"/>
        <v>#REF!</v>
      </c>
      <c r="L219" s="50" t="e">
        <f t="shared" si="133"/>
        <v>#REF!</v>
      </c>
      <c r="M219" s="50" t="e">
        <f t="shared" si="133"/>
        <v>#REF!</v>
      </c>
      <c r="N219" s="50" t="e">
        <f t="shared" si="133"/>
        <v>#REF!</v>
      </c>
      <c r="O219" s="50" t="e">
        <f t="shared" si="133"/>
        <v>#REF!</v>
      </c>
      <c r="P219" s="50" t="e">
        <f t="shared" si="133"/>
        <v>#REF!</v>
      </c>
      <c r="Q219" s="50" t="e">
        <f t="shared" si="133"/>
        <v>#REF!</v>
      </c>
      <c r="R219" s="50" t="e">
        <f t="shared" si="133"/>
        <v>#REF!</v>
      </c>
      <c r="S219" s="50" t="e">
        <f t="shared" si="133"/>
        <v>#REF!</v>
      </c>
      <c r="T219" s="50" t="e">
        <f t="shared" ca="1" si="133"/>
        <v>#REF!</v>
      </c>
      <c r="U219" s="50" t="e">
        <f t="shared" ca="1" si="133"/>
        <v>#REF!</v>
      </c>
      <c r="V219" s="50" t="e">
        <f t="shared" ca="1" si="133"/>
        <v>#REF!</v>
      </c>
      <c r="W219" s="50" t="e">
        <f t="shared" ca="1" si="133"/>
        <v>#REF!</v>
      </c>
    </row>
    <row r="220" spans="1:27" s="5" customFormat="1" ht="14.25" hidden="1" customHeight="1" outlineLevel="1" x14ac:dyDescent="0.2">
      <c r="A220" s="209"/>
      <c r="B220" s="23" t="s">
        <v>163</v>
      </c>
      <c r="C220" s="23"/>
      <c r="D220" s="24" t="s">
        <v>107</v>
      </c>
      <c r="E220" s="65"/>
      <c r="F220" s="65"/>
      <c r="G220" s="27" t="e">
        <f t="shared" ref="G220:W220" si="134">G219*G221</f>
        <v>#REF!</v>
      </c>
      <c r="H220" s="27" t="e">
        <f t="shared" si="134"/>
        <v>#REF!</v>
      </c>
      <c r="I220" s="27" t="e">
        <f t="shared" si="134"/>
        <v>#REF!</v>
      </c>
      <c r="J220" s="27" t="e">
        <f t="shared" si="134"/>
        <v>#REF!</v>
      </c>
      <c r="K220" s="27" t="e">
        <f t="shared" si="134"/>
        <v>#REF!</v>
      </c>
      <c r="L220" s="27" t="e">
        <f t="shared" si="134"/>
        <v>#REF!</v>
      </c>
      <c r="M220" s="27" t="e">
        <f t="shared" si="134"/>
        <v>#REF!</v>
      </c>
      <c r="N220" s="27" t="e">
        <f t="shared" si="134"/>
        <v>#REF!</v>
      </c>
      <c r="O220" s="27" t="e">
        <f t="shared" si="134"/>
        <v>#REF!</v>
      </c>
      <c r="P220" s="27" t="e">
        <f t="shared" si="134"/>
        <v>#REF!</v>
      </c>
      <c r="Q220" s="27" t="e">
        <f t="shared" si="134"/>
        <v>#REF!</v>
      </c>
      <c r="R220" s="27" t="e">
        <f t="shared" si="134"/>
        <v>#REF!</v>
      </c>
      <c r="S220" s="27" t="e">
        <f t="shared" si="134"/>
        <v>#REF!</v>
      </c>
      <c r="T220" s="27" t="e">
        <f t="shared" ca="1" si="134"/>
        <v>#REF!</v>
      </c>
      <c r="U220" s="27" t="e">
        <f t="shared" ca="1" si="134"/>
        <v>#REF!</v>
      </c>
      <c r="V220" s="27" t="e">
        <f t="shared" ca="1" si="134"/>
        <v>#REF!</v>
      </c>
      <c r="W220" s="27" t="e">
        <f t="shared" ca="1" si="134"/>
        <v>#REF!</v>
      </c>
    </row>
    <row r="221" spans="1:27" s="5" customFormat="1" ht="14.25" hidden="1" customHeight="1" outlineLevel="1" x14ac:dyDescent="0.2">
      <c r="A221" s="209"/>
      <c r="B221" s="26" t="s">
        <v>164</v>
      </c>
      <c r="C221" s="62"/>
      <c r="D221" s="24" t="s">
        <v>46</v>
      </c>
      <c r="E221" s="79" t="e">
        <f>#REF!</f>
        <v>#REF!</v>
      </c>
      <c r="F221" s="79" t="e">
        <f t="shared" ref="F221:W221" si="135">E221</f>
        <v>#REF!</v>
      </c>
      <c r="G221" s="79" t="e">
        <f t="shared" si="135"/>
        <v>#REF!</v>
      </c>
      <c r="H221" s="79" t="e">
        <f t="shared" si="135"/>
        <v>#REF!</v>
      </c>
      <c r="I221" s="79" t="e">
        <f t="shared" si="135"/>
        <v>#REF!</v>
      </c>
      <c r="J221" s="79" t="e">
        <f t="shared" si="135"/>
        <v>#REF!</v>
      </c>
      <c r="K221" s="79" t="e">
        <f t="shared" si="135"/>
        <v>#REF!</v>
      </c>
      <c r="L221" s="79" t="e">
        <f t="shared" si="135"/>
        <v>#REF!</v>
      </c>
      <c r="M221" s="79" t="e">
        <f t="shared" si="135"/>
        <v>#REF!</v>
      </c>
      <c r="N221" s="79" t="e">
        <f t="shared" si="135"/>
        <v>#REF!</v>
      </c>
      <c r="O221" s="79" t="e">
        <f t="shared" si="135"/>
        <v>#REF!</v>
      </c>
      <c r="P221" s="79" t="e">
        <f t="shared" si="135"/>
        <v>#REF!</v>
      </c>
      <c r="Q221" s="79" t="e">
        <f t="shared" si="135"/>
        <v>#REF!</v>
      </c>
      <c r="R221" s="79" t="e">
        <f t="shared" si="135"/>
        <v>#REF!</v>
      </c>
      <c r="S221" s="79" t="e">
        <f t="shared" si="135"/>
        <v>#REF!</v>
      </c>
      <c r="T221" s="79" t="e">
        <f t="shared" si="135"/>
        <v>#REF!</v>
      </c>
      <c r="U221" s="79" t="e">
        <f t="shared" si="135"/>
        <v>#REF!</v>
      </c>
      <c r="V221" s="79" t="e">
        <f t="shared" si="135"/>
        <v>#REF!</v>
      </c>
      <c r="W221" s="79" t="e">
        <f t="shared" si="135"/>
        <v>#REF!</v>
      </c>
    </row>
    <row r="222" spans="1:27" s="5" customFormat="1" ht="14.25" hidden="1" customHeight="1" outlineLevel="2" x14ac:dyDescent="0.2">
      <c r="A222" s="209"/>
      <c r="B222" s="28" t="s">
        <v>165</v>
      </c>
      <c r="C222" s="29"/>
      <c r="D222" s="30" t="s">
        <v>107</v>
      </c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</row>
    <row r="223" spans="1:27" s="5" customFormat="1" ht="14.25" hidden="1" customHeight="1" outlineLevel="2" x14ac:dyDescent="0.2">
      <c r="A223" s="209"/>
      <c r="B223" s="28" t="s">
        <v>166</v>
      </c>
      <c r="C223" s="29"/>
      <c r="D223" s="30" t="s">
        <v>107</v>
      </c>
      <c r="E223" s="31">
        <f t="shared" ref="E223:W223" si="136">E220-E222</f>
        <v>0</v>
      </c>
      <c r="F223" s="31">
        <f t="shared" si="136"/>
        <v>0</v>
      </c>
      <c r="G223" s="31" t="e">
        <f t="shared" si="136"/>
        <v>#REF!</v>
      </c>
      <c r="H223" s="31" t="e">
        <f t="shared" si="136"/>
        <v>#REF!</v>
      </c>
      <c r="I223" s="31" t="e">
        <f t="shared" si="136"/>
        <v>#REF!</v>
      </c>
      <c r="J223" s="31" t="e">
        <f t="shared" si="136"/>
        <v>#REF!</v>
      </c>
      <c r="K223" s="31" t="e">
        <f t="shared" si="136"/>
        <v>#REF!</v>
      </c>
      <c r="L223" s="31" t="e">
        <f t="shared" si="136"/>
        <v>#REF!</v>
      </c>
      <c r="M223" s="31" t="e">
        <f t="shared" si="136"/>
        <v>#REF!</v>
      </c>
      <c r="N223" s="31" t="e">
        <f t="shared" si="136"/>
        <v>#REF!</v>
      </c>
      <c r="O223" s="31" t="e">
        <f t="shared" si="136"/>
        <v>#REF!</v>
      </c>
      <c r="P223" s="31" t="e">
        <f t="shared" si="136"/>
        <v>#REF!</v>
      </c>
      <c r="Q223" s="31" t="e">
        <f t="shared" si="136"/>
        <v>#REF!</v>
      </c>
      <c r="R223" s="31" t="e">
        <f t="shared" si="136"/>
        <v>#REF!</v>
      </c>
      <c r="S223" s="31" t="e">
        <f t="shared" si="136"/>
        <v>#REF!</v>
      </c>
      <c r="T223" s="31" t="e">
        <f t="shared" ca="1" si="136"/>
        <v>#REF!</v>
      </c>
      <c r="U223" s="31" t="e">
        <f t="shared" ca="1" si="136"/>
        <v>#REF!</v>
      </c>
      <c r="V223" s="31" t="e">
        <f t="shared" ca="1" si="136"/>
        <v>#REF!</v>
      </c>
      <c r="W223" s="31" t="e">
        <f t="shared" ca="1" si="136"/>
        <v>#REF!</v>
      </c>
    </row>
    <row r="224" spans="1:27" s="5" customFormat="1" ht="14.25" hidden="1" customHeight="1" outlineLevel="1" x14ac:dyDescent="0.2">
      <c r="A224" s="209"/>
      <c r="B224" s="115" t="s">
        <v>167</v>
      </c>
      <c r="C224" s="115"/>
      <c r="D224" s="116" t="s">
        <v>107</v>
      </c>
      <c r="E224" s="50" t="e">
        <f t="shared" ref="E224:W224" si="137">E219+E220</f>
        <v>#REF!</v>
      </c>
      <c r="F224" s="50" t="e">
        <f t="shared" si="137"/>
        <v>#REF!</v>
      </c>
      <c r="G224" s="50" t="e">
        <f t="shared" si="137"/>
        <v>#REF!</v>
      </c>
      <c r="H224" s="50" t="e">
        <f t="shared" si="137"/>
        <v>#REF!</v>
      </c>
      <c r="I224" s="50" t="e">
        <f t="shared" si="137"/>
        <v>#REF!</v>
      </c>
      <c r="J224" s="50" t="e">
        <f t="shared" si="137"/>
        <v>#REF!</v>
      </c>
      <c r="K224" s="50" t="e">
        <f t="shared" si="137"/>
        <v>#REF!</v>
      </c>
      <c r="L224" s="50" t="e">
        <f t="shared" si="137"/>
        <v>#REF!</v>
      </c>
      <c r="M224" s="50" t="e">
        <f t="shared" si="137"/>
        <v>#REF!</v>
      </c>
      <c r="N224" s="50" t="e">
        <f t="shared" si="137"/>
        <v>#REF!</v>
      </c>
      <c r="O224" s="50" t="e">
        <f t="shared" si="137"/>
        <v>#REF!</v>
      </c>
      <c r="P224" s="50" t="e">
        <f t="shared" si="137"/>
        <v>#REF!</v>
      </c>
      <c r="Q224" s="50" t="e">
        <f t="shared" si="137"/>
        <v>#REF!</v>
      </c>
      <c r="R224" s="50" t="e">
        <f t="shared" si="137"/>
        <v>#REF!</v>
      </c>
      <c r="S224" s="50" t="e">
        <f t="shared" si="137"/>
        <v>#REF!</v>
      </c>
      <c r="T224" s="50" t="e">
        <f t="shared" ca="1" si="137"/>
        <v>#REF!</v>
      </c>
      <c r="U224" s="50" t="e">
        <f t="shared" ca="1" si="137"/>
        <v>#REF!</v>
      </c>
      <c r="V224" s="50" t="e">
        <f t="shared" ca="1" si="137"/>
        <v>#REF!</v>
      </c>
      <c r="W224" s="50" t="e">
        <f t="shared" ca="1" si="137"/>
        <v>#REF!</v>
      </c>
    </row>
    <row r="225" spans="1:23" s="5" customFormat="1" ht="14.25" hidden="1" customHeight="1" outlineLevel="1" x14ac:dyDescent="0.2">
      <c r="A225" s="209"/>
      <c r="B225" s="85" t="s">
        <v>168</v>
      </c>
      <c r="C225" s="85"/>
      <c r="D225" s="117" t="s">
        <v>169</v>
      </c>
      <c r="E225" s="50">
        <f t="shared" ref="E225:W225" si="138">IFERROR(E224/E48,0)</f>
        <v>0</v>
      </c>
      <c r="F225" s="50">
        <f t="shared" si="138"/>
        <v>0</v>
      </c>
      <c r="G225" s="50">
        <f t="shared" si="138"/>
        <v>0</v>
      </c>
      <c r="H225" s="50">
        <f t="shared" si="138"/>
        <v>0</v>
      </c>
      <c r="I225" s="50">
        <f t="shared" si="138"/>
        <v>0</v>
      </c>
      <c r="J225" s="50">
        <f t="shared" si="138"/>
        <v>0</v>
      </c>
      <c r="K225" s="50">
        <f t="shared" si="138"/>
        <v>0</v>
      </c>
      <c r="L225" s="50">
        <f t="shared" si="138"/>
        <v>0</v>
      </c>
      <c r="M225" s="50">
        <f t="shared" si="138"/>
        <v>0</v>
      </c>
      <c r="N225" s="50">
        <f t="shared" si="138"/>
        <v>0</v>
      </c>
      <c r="O225" s="50">
        <f t="shared" si="138"/>
        <v>0</v>
      </c>
      <c r="P225" s="50">
        <f t="shared" si="138"/>
        <v>0</v>
      </c>
      <c r="Q225" s="50">
        <f t="shared" si="138"/>
        <v>0</v>
      </c>
      <c r="R225" s="50">
        <f t="shared" si="138"/>
        <v>0</v>
      </c>
      <c r="S225" s="50">
        <f t="shared" si="138"/>
        <v>0</v>
      </c>
      <c r="T225" s="50">
        <f t="shared" ca="1" si="138"/>
        <v>0</v>
      </c>
      <c r="U225" s="50">
        <f t="shared" ca="1" si="138"/>
        <v>0</v>
      </c>
      <c r="V225" s="50">
        <f t="shared" ca="1" si="138"/>
        <v>0</v>
      </c>
      <c r="W225" s="50">
        <f t="shared" ca="1" si="138"/>
        <v>0</v>
      </c>
    </row>
    <row r="226" spans="1:23" s="5" customFormat="1" ht="12" hidden="1" customHeight="1" outlineLevel="1" x14ac:dyDescent="0.2">
      <c r="A226" s="209"/>
      <c r="B226" s="118" t="s">
        <v>170</v>
      </c>
      <c r="C226" s="118"/>
      <c r="D226" s="119" t="s">
        <v>107</v>
      </c>
      <c r="E226" s="120">
        <f t="shared" ref="E226:W226" si="139">SUM(E227:E241)</f>
        <v>0</v>
      </c>
      <c r="F226" s="120">
        <f t="shared" si="139"/>
        <v>0</v>
      </c>
      <c r="G226" s="120">
        <f t="shared" si="139"/>
        <v>0</v>
      </c>
      <c r="H226" s="120">
        <f t="shared" si="139"/>
        <v>0</v>
      </c>
      <c r="I226" s="120">
        <f t="shared" si="139"/>
        <v>0</v>
      </c>
      <c r="J226" s="120">
        <f t="shared" si="139"/>
        <v>0</v>
      </c>
      <c r="K226" s="120">
        <f t="shared" si="139"/>
        <v>0</v>
      </c>
      <c r="L226" s="120">
        <f t="shared" si="139"/>
        <v>0</v>
      </c>
      <c r="M226" s="120">
        <f t="shared" si="139"/>
        <v>0</v>
      </c>
      <c r="N226" s="120">
        <f t="shared" si="139"/>
        <v>0</v>
      </c>
      <c r="O226" s="120">
        <f t="shared" si="139"/>
        <v>0</v>
      </c>
      <c r="P226" s="120">
        <f t="shared" si="139"/>
        <v>0</v>
      </c>
      <c r="Q226" s="120">
        <f t="shared" si="139"/>
        <v>0</v>
      </c>
      <c r="R226" s="120">
        <f t="shared" si="139"/>
        <v>0</v>
      </c>
      <c r="S226" s="120">
        <f t="shared" si="139"/>
        <v>0</v>
      </c>
      <c r="T226" s="120">
        <f t="shared" si="139"/>
        <v>0</v>
      </c>
      <c r="U226" s="120">
        <f t="shared" si="139"/>
        <v>0</v>
      </c>
      <c r="V226" s="120">
        <f t="shared" si="139"/>
        <v>0</v>
      </c>
      <c r="W226" s="120">
        <f t="shared" si="139"/>
        <v>0</v>
      </c>
    </row>
    <row r="227" spans="1:23" s="5" customFormat="1" ht="12" hidden="1" customHeight="1" outlineLevel="2" x14ac:dyDescent="0.2">
      <c r="A227" s="204"/>
      <c r="B227" s="121" t="s">
        <v>119</v>
      </c>
      <c r="C227" s="122"/>
      <c r="D227" s="123" t="s">
        <v>107</v>
      </c>
      <c r="E227" s="125"/>
      <c r="F227" s="125"/>
      <c r="G227" s="125"/>
      <c r="H227" s="125"/>
      <c r="I227" s="124"/>
      <c r="J227" s="124"/>
      <c r="K227" s="124"/>
      <c r="L227" s="124"/>
      <c r="M227" s="124"/>
      <c r="N227" s="124"/>
      <c r="O227" s="126"/>
      <c r="P227" s="126"/>
      <c r="Q227" s="126"/>
      <c r="R227" s="126"/>
      <c r="S227" s="126"/>
      <c r="T227" s="126"/>
      <c r="U227" s="126"/>
      <c r="V227" s="126"/>
      <c r="W227" s="126"/>
    </row>
    <row r="228" spans="1:23" s="5" customFormat="1" ht="12" hidden="1" customHeight="1" outlineLevel="2" x14ac:dyDescent="0.2">
      <c r="A228" s="204"/>
      <c r="B228" s="121" t="s">
        <v>123</v>
      </c>
      <c r="C228" s="122"/>
      <c r="D228" s="123" t="s">
        <v>107</v>
      </c>
      <c r="E228" s="127"/>
      <c r="F228" s="127"/>
      <c r="G228" s="127"/>
      <c r="H228" s="124"/>
      <c r="I228" s="124"/>
      <c r="J228" s="124"/>
      <c r="K228" s="124"/>
      <c r="L228" s="124"/>
      <c r="M228" s="124"/>
      <c r="N228" s="124"/>
      <c r="O228" s="126"/>
      <c r="P228" s="126"/>
      <c r="Q228" s="126"/>
      <c r="R228" s="126"/>
      <c r="S228" s="126"/>
      <c r="T228" s="126"/>
      <c r="U228" s="126"/>
      <c r="V228" s="126"/>
      <c r="W228" s="126"/>
    </row>
    <row r="229" spans="1:23" s="5" customFormat="1" ht="12" hidden="1" customHeight="1" outlineLevel="2" x14ac:dyDescent="0.2">
      <c r="A229" s="204"/>
      <c r="B229" s="121" t="s">
        <v>124</v>
      </c>
      <c r="C229" s="122"/>
      <c r="D229" s="123" t="s">
        <v>107</v>
      </c>
      <c r="E229" s="101"/>
      <c r="F229" s="127"/>
      <c r="G229" s="124"/>
      <c r="H229" s="124"/>
      <c r="I229" s="124"/>
      <c r="J229" s="124"/>
      <c r="K229" s="124"/>
      <c r="L229" s="124"/>
      <c r="M229" s="124"/>
      <c r="N229" s="124"/>
      <c r="O229" s="126"/>
      <c r="P229" s="126"/>
      <c r="Q229" s="126"/>
      <c r="R229" s="126"/>
      <c r="S229" s="126"/>
      <c r="T229" s="126"/>
      <c r="U229" s="126"/>
      <c r="V229" s="126"/>
      <c r="W229" s="126"/>
    </row>
    <row r="230" spans="1:23" s="5" customFormat="1" ht="12" hidden="1" customHeight="1" outlineLevel="2" x14ac:dyDescent="0.2">
      <c r="A230" s="209"/>
      <c r="B230" s="121" t="s">
        <v>125</v>
      </c>
      <c r="C230" s="122"/>
      <c r="D230" s="123" t="s">
        <v>107</v>
      </c>
      <c r="E230" s="124"/>
      <c r="F230" s="101"/>
      <c r="G230" s="127"/>
      <c r="H230" s="124"/>
      <c r="I230" s="124"/>
      <c r="J230" s="124"/>
      <c r="K230" s="124"/>
      <c r="L230" s="124"/>
      <c r="M230" s="124"/>
      <c r="N230" s="124"/>
      <c r="O230" s="126"/>
      <c r="P230" s="126"/>
      <c r="Q230" s="126"/>
      <c r="R230" s="126"/>
      <c r="S230" s="126"/>
      <c r="T230" s="126"/>
      <c r="U230" s="126"/>
      <c r="V230" s="126"/>
      <c r="W230" s="126"/>
    </row>
    <row r="231" spans="1:23" s="5" customFormat="1" ht="12" hidden="1" customHeight="1" outlineLevel="2" x14ac:dyDescent="0.2">
      <c r="A231" s="209"/>
      <c r="B231" s="121" t="s">
        <v>126</v>
      </c>
      <c r="C231" s="122"/>
      <c r="D231" s="123" t="s">
        <v>107</v>
      </c>
      <c r="E231" s="124"/>
      <c r="F231" s="124"/>
      <c r="G231" s="101"/>
      <c r="H231" s="124"/>
      <c r="I231" s="124"/>
      <c r="J231" s="124"/>
      <c r="K231" s="124"/>
      <c r="L231" s="124"/>
      <c r="M231" s="124"/>
      <c r="N231" s="124"/>
      <c r="O231" s="126"/>
      <c r="P231" s="126"/>
      <c r="Q231" s="126"/>
      <c r="R231" s="126"/>
      <c r="S231" s="126"/>
      <c r="T231" s="126"/>
      <c r="U231" s="126"/>
      <c r="V231" s="126"/>
      <c r="W231" s="126"/>
    </row>
    <row r="232" spans="1:23" s="5" customFormat="1" ht="12" hidden="1" customHeight="1" outlineLevel="2" x14ac:dyDescent="0.2">
      <c r="A232" s="209"/>
      <c r="B232" s="121" t="s">
        <v>127</v>
      </c>
      <c r="C232" s="122"/>
      <c r="D232" s="123" t="s">
        <v>107</v>
      </c>
      <c r="E232" s="124"/>
      <c r="F232" s="124"/>
      <c r="G232" s="124"/>
      <c r="H232" s="124"/>
      <c r="I232" s="124"/>
      <c r="J232" s="124"/>
      <c r="K232" s="124"/>
      <c r="L232" s="124"/>
      <c r="M232" s="124"/>
      <c r="N232" s="124"/>
      <c r="O232" s="126"/>
      <c r="P232" s="126"/>
      <c r="Q232" s="126"/>
      <c r="R232" s="126"/>
      <c r="S232" s="126"/>
      <c r="T232" s="126"/>
      <c r="U232" s="126"/>
      <c r="V232" s="126"/>
      <c r="W232" s="126"/>
    </row>
    <row r="233" spans="1:23" s="5" customFormat="1" ht="12" hidden="1" customHeight="1" outlineLevel="2" x14ac:dyDescent="0.2">
      <c r="A233" s="209"/>
      <c r="B233" s="121" t="s">
        <v>128</v>
      </c>
      <c r="C233" s="122"/>
      <c r="D233" s="123" t="s">
        <v>107</v>
      </c>
      <c r="E233" s="124"/>
      <c r="F233" s="124"/>
      <c r="G233" s="124"/>
      <c r="H233" s="124"/>
      <c r="I233" s="124"/>
      <c r="J233" s="124"/>
      <c r="K233" s="124"/>
      <c r="L233" s="124"/>
      <c r="M233" s="124"/>
      <c r="N233" s="124"/>
      <c r="O233" s="126"/>
      <c r="P233" s="126"/>
      <c r="Q233" s="126"/>
      <c r="R233" s="126"/>
      <c r="S233" s="126"/>
      <c r="T233" s="126"/>
      <c r="U233" s="126"/>
      <c r="V233" s="126"/>
      <c r="W233" s="126"/>
    </row>
    <row r="234" spans="1:23" s="5" customFormat="1" ht="12" hidden="1" customHeight="1" outlineLevel="2" x14ac:dyDescent="0.2">
      <c r="A234" s="209"/>
      <c r="B234" s="121" t="s">
        <v>129</v>
      </c>
      <c r="C234" s="122"/>
      <c r="D234" s="123" t="s">
        <v>107</v>
      </c>
      <c r="E234" s="124"/>
      <c r="F234" s="124"/>
      <c r="G234" s="124"/>
      <c r="H234" s="124"/>
      <c r="I234" s="124"/>
      <c r="J234" s="124"/>
      <c r="K234" s="124"/>
      <c r="L234" s="124"/>
      <c r="M234" s="124"/>
      <c r="N234" s="124"/>
      <c r="O234" s="126"/>
      <c r="P234" s="126"/>
      <c r="Q234" s="126"/>
      <c r="R234" s="126"/>
      <c r="S234" s="126"/>
      <c r="T234" s="126"/>
      <c r="U234" s="126"/>
      <c r="V234" s="126"/>
      <c r="W234" s="126"/>
    </row>
    <row r="235" spans="1:23" s="5" customFormat="1" ht="12" hidden="1" customHeight="1" outlineLevel="2" x14ac:dyDescent="0.2">
      <c r="A235" s="209"/>
      <c r="B235" s="121" t="s">
        <v>130</v>
      </c>
      <c r="C235" s="122"/>
      <c r="D235" s="123" t="s">
        <v>107</v>
      </c>
      <c r="E235" s="124"/>
      <c r="F235" s="124"/>
      <c r="G235" s="124"/>
      <c r="H235" s="124"/>
      <c r="I235" s="124"/>
      <c r="J235" s="124"/>
      <c r="K235" s="124"/>
      <c r="L235" s="124"/>
      <c r="M235" s="124"/>
      <c r="N235" s="124"/>
      <c r="O235" s="126"/>
      <c r="P235" s="126"/>
      <c r="Q235" s="126"/>
      <c r="R235" s="126"/>
      <c r="S235" s="126"/>
      <c r="T235" s="126"/>
      <c r="U235" s="126"/>
      <c r="V235" s="126"/>
      <c r="W235" s="126"/>
    </row>
    <row r="236" spans="1:23" s="5" customFormat="1" ht="12" hidden="1" customHeight="1" outlineLevel="2" x14ac:dyDescent="0.2">
      <c r="A236" s="209"/>
      <c r="B236" s="121" t="s">
        <v>131</v>
      </c>
      <c r="C236" s="122"/>
      <c r="D236" s="123" t="s">
        <v>107</v>
      </c>
      <c r="E236" s="124"/>
      <c r="F236" s="124"/>
      <c r="G236" s="124"/>
      <c r="H236" s="124"/>
      <c r="I236" s="124"/>
      <c r="J236" s="124"/>
      <c r="K236" s="124"/>
      <c r="L236" s="124"/>
      <c r="M236" s="124"/>
      <c r="N236" s="124"/>
      <c r="O236" s="126"/>
      <c r="P236" s="126"/>
      <c r="Q236" s="126"/>
      <c r="R236" s="126"/>
      <c r="S236" s="126"/>
      <c r="T236" s="126"/>
      <c r="U236" s="126"/>
      <c r="V236" s="126"/>
      <c r="W236" s="126"/>
    </row>
    <row r="237" spans="1:23" s="5" customFormat="1" ht="12" hidden="1" customHeight="1" outlineLevel="2" x14ac:dyDescent="0.2">
      <c r="A237" s="209"/>
      <c r="B237" s="121" t="s">
        <v>132</v>
      </c>
      <c r="C237" s="122"/>
      <c r="D237" s="123" t="s">
        <v>107</v>
      </c>
      <c r="E237" s="124"/>
      <c r="F237" s="124"/>
      <c r="G237" s="124"/>
      <c r="H237" s="124"/>
      <c r="I237" s="124"/>
      <c r="J237" s="124"/>
      <c r="K237" s="124"/>
      <c r="L237" s="124"/>
      <c r="M237" s="124"/>
      <c r="N237" s="124"/>
      <c r="O237" s="126"/>
      <c r="P237" s="126"/>
      <c r="Q237" s="126"/>
      <c r="R237" s="126"/>
      <c r="S237" s="126"/>
      <c r="T237" s="126"/>
      <c r="U237" s="126"/>
      <c r="V237" s="126"/>
      <c r="W237" s="126"/>
    </row>
    <row r="238" spans="1:23" s="5" customFormat="1" ht="12" hidden="1" customHeight="1" outlineLevel="2" x14ac:dyDescent="0.2">
      <c r="A238" s="209"/>
      <c r="B238" s="121" t="s">
        <v>133</v>
      </c>
      <c r="C238" s="122"/>
      <c r="D238" s="123" t="s">
        <v>107</v>
      </c>
      <c r="E238" s="124"/>
      <c r="F238" s="124"/>
      <c r="G238" s="124"/>
      <c r="H238" s="124"/>
      <c r="I238" s="124"/>
      <c r="J238" s="124"/>
      <c r="K238" s="124"/>
      <c r="L238" s="124"/>
      <c r="M238" s="124"/>
      <c r="N238" s="124"/>
      <c r="O238" s="124"/>
      <c r="P238" s="126"/>
      <c r="Q238" s="126"/>
      <c r="R238" s="126"/>
      <c r="S238" s="126"/>
      <c r="T238" s="126"/>
      <c r="U238" s="126"/>
      <c r="V238" s="126"/>
      <c r="W238" s="126"/>
    </row>
    <row r="239" spans="1:23" s="5" customFormat="1" ht="12" hidden="1" customHeight="1" outlineLevel="2" x14ac:dyDescent="0.2">
      <c r="A239" s="209"/>
      <c r="B239" s="121" t="s">
        <v>134</v>
      </c>
      <c r="C239" s="122"/>
      <c r="D239" s="123" t="s">
        <v>107</v>
      </c>
      <c r="E239" s="124"/>
      <c r="F239" s="124"/>
      <c r="G239" s="124"/>
      <c r="H239" s="124"/>
      <c r="I239" s="124"/>
      <c r="J239" s="124"/>
      <c r="K239" s="124"/>
      <c r="L239" s="124"/>
      <c r="M239" s="124"/>
      <c r="N239" s="124"/>
      <c r="O239" s="126"/>
      <c r="P239" s="126"/>
      <c r="Q239" s="126"/>
      <c r="R239" s="126"/>
      <c r="S239" s="126"/>
      <c r="T239" s="126"/>
      <c r="U239" s="126"/>
      <c r="V239" s="126"/>
      <c r="W239" s="126"/>
    </row>
    <row r="240" spans="1:23" s="5" customFormat="1" ht="12" hidden="1" customHeight="1" outlineLevel="2" x14ac:dyDescent="0.2">
      <c r="A240" s="209"/>
      <c r="B240" s="121" t="s">
        <v>135</v>
      </c>
      <c r="C240" s="122"/>
      <c r="D240" s="123" t="s">
        <v>107</v>
      </c>
      <c r="E240" s="124"/>
      <c r="F240" s="124"/>
      <c r="G240" s="124"/>
      <c r="H240" s="124"/>
      <c r="I240" s="124"/>
      <c r="J240" s="124"/>
      <c r="K240" s="124"/>
      <c r="L240" s="124"/>
      <c r="M240" s="124"/>
      <c r="N240" s="124"/>
      <c r="O240" s="126"/>
      <c r="P240" s="126"/>
      <c r="Q240" s="126"/>
      <c r="R240" s="126"/>
      <c r="S240" s="126"/>
      <c r="T240" s="126"/>
      <c r="U240" s="126"/>
      <c r="V240" s="126"/>
      <c r="W240" s="126"/>
    </row>
    <row r="241" spans="1:23" s="5" customFormat="1" ht="12" hidden="1" customHeight="1" outlineLevel="2" x14ac:dyDescent="0.2">
      <c r="A241" s="209"/>
      <c r="B241" s="121" t="s">
        <v>136</v>
      </c>
      <c r="C241" s="122"/>
      <c r="D241" s="123" t="s">
        <v>107</v>
      </c>
      <c r="E241" s="124"/>
      <c r="F241" s="124"/>
      <c r="G241" s="124"/>
      <c r="H241" s="124"/>
      <c r="I241" s="124"/>
      <c r="J241" s="124"/>
      <c r="K241" s="124"/>
      <c r="L241" s="124"/>
      <c r="M241" s="124"/>
      <c r="N241" s="124"/>
      <c r="O241" s="126"/>
      <c r="P241" s="126"/>
      <c r="Q241" s="126"/>
      <c r="R241" s="126"/>
      <c r="S241" s="126"/>
      <c r="T241" s="126"/>
      <c r="U241" s="126"/>
      <c r="V241" s="126"/>
      <c r="W241" s="126"/>
    </row>
    <row r="242" spans="1:23" s="5" customFormat="1" ht="12" hidden="1" customHeight="1" outlineLevel="1" x14ac:dyDescent="0.2">
      <c r="A242" s="204"/>
      <c r="B242" s="128" t="s">
        <v>171</v>
      </c>
      <c r="C242" s="128"/>
      <c r="D242" s="129" t="s">
        <v>107</v>
      </c>
      <c r="E242" s="130" t="e">
        <f>#REF!+E226</f>
        <v>#REF!</v>
      </c>
      <c r="F242" s="130" t="e">
        <f t="shared" ref="F242:W242" si="140">E242+F226</f>
        <v>#REF!</v>
      </c>
      <c r="G242" s="130" t="e">
        <f t="shared" si="140"/>
        <v>#REF!</v>
      </c>
      <c r="H242" s="130" t="e">
        <f t="shared" si="140"/>
        <v>#REF!</v>
      </c>
      <c r="I242" s="130" t="e">
        <f t="shared" si="140"/>
        <v>#REF!</v>
      </c>
      <c r="J242" s="130" t="e">
        <f t="shared" si="140"/>
        <v>#REF!</v>
      </c>
      <c r="K242" s="130" t="e">
        <f t="shared" si="140"/>
        <v>#REF!</v>
      </c>
      <c r="L242" s="130" t="e">
        <f t="shared" si="140"/>
        <v>#REF!</v>
      </c>
      <c r="M242" s="130" t="e">
        <f t="shared" si="140"/>
        <v>#REF!</v>
      </c>
      <c r="N242" s="130" t="e">
        <f t="shared" si="140"/>
        <v>#REF!</v>
      </c>
      <c r="O242" s="130" t="e">
        <f t="shared" si="140"/>
        <v>#REF!</v>
      </c>
      <c r="P242" s="130" t="e">
        <f t="shared" si="140"/>
        <v>#REF!</v>
      </c>
      <c r="Q242" s="130" t="e">
        <f t="shared" si="140"/>
        <v>#REF!</v>
      </c>
      <c r="R242" s="130" t="e">
        <f t="shared" si="140"/>
        <v>#REF!</v>
      </c>
      <c r="S242" s="130" t="e">
        <f t="shared" si="140"/>
        <v>#REF!</v>
      </c>
      <c r="T242" s="130" t="e">
        <f t="shared" si="140"/>
        <v>#REF!</v>
      </c>
      <c r="U242" s="130" t="e">
        <f t="shared" si="140"/>
        <v>#REF!</v>
      </c>
      <c r="V242" s="130" t="e">
        <f t="shared" si="140"/>
        <v>#REF!</v>
      </c>
      <c r="W242" s="130" t="e">
        <f t="shared" si="140"/>
        <v>#REF!</v>
      </c>
    </row>
    <row r="243" spans="1:23" s="5" customFormat="1" ht="15.75" hidden="1" customHeight="1" outlineLevel="1" x14ac:dyDescent="0.2">
      <c r="A243" s="204"/>
      <c r="B243" s="49" t="s">
        <v>172</v>
      </c>
      <c r="C243" s="49"/>
      <c r="D243" s="55"/>
      <c r="E243" s="131"/>
      <c r="F243" s="131"/>
      <c r="G243" s="131"/>
      <c r="H243" s="86"/>
      <c r="I243" s="86"/>
      <c r="J243" s="86"/>
      <c r="K243" s="86"/>
      <c r="L243" s="86"/>
      <c r="M243" s="132"/>
      <c r="N243" s="86"/>
      <c r="O243" s="86"/>
      <c r="P243" s="86"/>
      <c r="Q243" s="86"/>
      <c r="R243" s="86"/>
      <c r="S243" s="86"/>
      <c r="T243" s="86"/>
      <c r="U243" s="86"/>
      <c r="V243" s="86"/>
      <c r="W243" s="86"/>
    </row>
    <row r="244" spans="1:23" s="5" customFormat="1" ht="15.75" hidden="1" customHeight="1" outlineLevel="1" x14ac:dyDescent="0.2">
      <c r="A244" s="204"/>
      <c r="B244" s="28" t="s">
        <v>173</v>
      </c>
      <c r="C244" s="29"/>
      <c r="D244" s="30" t="s">
        <v>107</v>
      </c>
      <c r="E244" s="31" t="e">
        <f t="shared" ref="E244:W244" si="141">SUM(E245:E249)</f>
        <v>#REF!</v>
      </c>
      <c r="F244" s="31" t="e">
        <f t="shared" si="141"/>
        <v>#REF!</v>
      </c>
      <c r="G244" s="31" t="e">
        <f t="shared" si="141"/>
        <v>#REF!</v>
      </c>
      <c r="H244" s="31" t="e">
        <f t="shared" si="141"/>
        <v>#REF!</v>
      </c>
      <c r="I244" s="31" t="e">
        <f t="shared" si="141"/>
        <v>#REF!</v>
      </c>
      <c r="J244" s="31" t="e">
        <f t="shared" si="141"/>
        <v>#REF!</v>
      </c>
      <c r="K244" s="31" t="e">
        <f t="shared" si="141"/>
        <v>#REF!</v>
      </c>
      <c r="L244" s="31" t="e">
        <f t="shared" si="141"/>
        <v>#REF!</v>
      </c>
      <c r="M244" s="31" t="e">
        <f t="shared" si="141"/>
        <v>#REF!</v>
      </c>
      <c r="N244" s="31" t="e">
        <f t="shared" si="141"/>
        <v>#REF!</v>
      </c>
      <c r="O244" s="31" t="e">
        <f t="shared" si="141"/>
        <v>#REF!</v>
      </c>
      <c r="P244" s="31" t="e">
        <f t="shared" si="141"/>
        <v>#REF!</v>
      </c>
      <c r="Q244" s="31" t="e">
        <f t="shared" si="141"/>
        <v>#REF!</v>
      </c>
      <c r="R244" s="31" t="e">
        <f t="shared" si="141"/>
        <v>#REF!</v>
      </c>
      <c r="S244" s="31" t="e">
        <f t="shared" si="141"/>
        <v>#REF!</v>
      </c>
      <c r="T244" s="31" t="e">
        <f t="shared" si="141"/>
        <v>#REF!</v>
      </c>
      <c r="U244" s="31" t="e">
        <f t="shared" si="141"/>
        <v>#REF!</v>
      </c>
      <c r="V244" s="31" t="e">
        <f t="shared" si="141"/>
        <v>#REF!</v>
      </c>
      <c r="W244" s="31" t="e">
        <f t="shared" si="141"/>
        <v>#REF!</v>
      </c>
    </row>
    <row r="245" spans="1:23" s="5" customFormat="1" ht="22.5" hidden="1" customHeight="1" outlineLevel="2" x14ac:dyDescent="0.2">
      <c r="A245" s="204"/>
      <c r="B245" s="28" t="s">
        <v>174</v>
      </c>
      <c r="C245" s="51"/>
      <c r="D245" s="30" t="s">
        <v>107</v>
      </c>
      <c r="E245" s="31" t="e">
        <f t="shared" ref="E245:W245" si="142">E120</f>
        <v>#REF!</v>
      </c>
      <c r="F245" s="31" t="e">
        <f t="shared" si="142"/>
        <v>#REF!</v>
      </c>
      <c r="G245" s="31" t="e">
        <f t="shared" si="142"/>
        <v>#REF!</v>
      </c>
      <c r="H245" s="31" t="e">
        <f t="shared" si="142"/>
        <v>#REF!</v>
      </c>
      <c r="I245" s="31" t="e">
        <f t="shared" si="142"/>
        <v>#REF!</v>
      </c>
      <c r="J245" s="31" t="e">
        <f t="shared" si="142"/>
        <v>#REF!</v>
      </c>
      <c r="K245" s="31" t="e">
        <f t="shared" si="142"/>
        <v>#REF!</v>
      </c>
      <c r="L245" s="31" t="e">
        <f t="shared" si="142"/>
        <v>#REF!</v>
      </c>
      <c r="M245" s="31" t="e">
        <f t="shared" si="142"/>
        <v>#REF!</v>
      </c>
      <c r="N245" s="31" t="e">
        <f t="shared" si="142"/>
        <v>#REF!</v>
      </c>
      <c r="O245" s="31" t="e">
        <f t="shared" si="142"/>
        <v>#REF!</v>
      </c>
      <c r="P245" s="31" t="e">
        <f t="shared" si="142"/>
        <v>#REF!</v>
      </c>
      <c r="Q245" s="31" t="e">
        <f t="shared" si="142"/>
        <v>#REF!</v>
      </c>
      <c r="R245" s="31" t="e">
        <f t="shared" si="142"/>
        <v>#REF!</v>
      </c>
      <c r="S245" s="31" t="e">
        <f t="shared" si="142"/>
        <v>#REF!</v>
      </c>
      <c r="T245" s="31" t="e">
        <f t="shared" si="142"/>
        <v>#REF!</v>
      </c>
      <c r="U245" s="31" t="e">
        <f t="shared" si="142"/>
        <v>#REF!</v>
      </c>
      <c r="V245" s="31" t="e">
        <f t="shared" si="142"/>
        <v>#REF!</v>
      </c>
      <c r="W245" s="31" t="e">
        <f t="shared" si="142"/>
        <v>#REF!</v>
      </c>
    </row>
    <row r="246" spans="1:23" s="5" customFormat="1" ht="14.25" hidden="1" customHeight="1" outlineLevel="2" x14ac:dyDescent="0.2">
      <c r="A246" s="204"/>
      <c r="B246" s="28" t="s">
        <v>175</v>
      </c>
      <c r="C246" s="51"/>
      <c r="D246" s="30" t="s">
        <v>107</v>
      </c>
      <c r="E246" s="31">
        <f t="shared" ref="E246:W246" si="143">E222</f>
        <v>0</v>
      </c>
      <c r="F246" s="31">
        <f t="shared" si="143"/>
        <v>0</v>
      </c>
      <c r="G246" s="31">
        <f t="shared" si="143"/>
        <v>0</v>
      </c>
      <c r="H246" s="31">
        <f t="shared" si="143"/>
        <v>0</v>
      </c>
      <c r="I246" s="31">
        <f t="shared" si="143"/>
        <v>0</v>
      </c>
      <c r="J246" s="31">
        <f t="shared" si="143"/>
        <v>0</v>
      </c>
      <c r="K246" s="31">
        <f t="shared" si="143"/>
        <v>0</v>
      </c>
      <c r="L246" s="31">
        <f t="shared" si="143"/>
        <v>0</v>
      </c>
      <c r="M246" s="31">
        <f t="shared" si="143"/>
        <v>0</v>
      </c>
      <c r="N246" s="31">
        <f t="shared" si="143"/>
        <v>0</v>
      </c>
      <c r="O246" s="31">
        <f t="shared" si="143"/>
        <v>0</v>
      </c>
      <c r="P246" s="31">
        <f t="shared" si="143"/>
        <v>0</v>
      </c>
      <c r="Q246" s="31">
        <f t="shared" si="143"/>
        <v>0</v>
      </c>
      <c r="R246" s="31">
        <f t="shared" si="143"/>
        <v>0</v>
      </c>
      <c r="S246" s="31">
        <f t="shared" si="143"/>
        <v>0</v>
      </c>
      <c r="T246" s="31">
        <f t="shared" si="143"/>
        <v>0</v>
      </c>
      <c r="U246" s="31">
        <f t="shared" si="143"/>
        <v>0</v>
      </c>
      <c r="V246" s="31">
        <f t="shared" si="143"/>
        <v>0</v>
      </c>
      <c r="W246" s="31">
        <f t="shared" si="143"/>
        <v>0</v>
      </c>
    </row>
    <row r="247" spans="1:23" s="5" customFormat="1" ht="14.25" hidden="1" customHeight="1" outlineLevel="2" x14ac:dyDescent="0.2">
      <c r="A247" s="204"/>
      <c r="B247" s="28" t="s">
        <v>176</v>
      </c>
      <c r="C247" s="51"/>
      <c r="D247" s="30" t="s">
        <v>107</v>
      </c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</row>
    <row r="248" spans="1:23" s="5" customFormat="1" ht="14.25" hidden="1" customHeight="1" outlineLevel="2" x14ac:dyDescent="0.2">
      <c r="A248" s="204"/>
      <c r="B248" s="28" t="s">
        <v>111</v>
      </c>
      <c r="C248" s="51"/>
      <c r="D248" s="30" t="s">
        <v>107</v>
      </c>
      <c r="E248" s="8"/>
      <c r="F248" s="8"/>
      <c r="G248" s="133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</row>
    <row r="249" spans="1:23" s="5" customFormat="1" ht="14.25" hidden="1" customHeight="1" outlineLevel="2" x14ac:dyDescent="0.2">
      <c r="A249" s="204"/>
      <c r="B249" s="28" t="s">
        <v>177</v>
      </c>
      <c r="C249" s="51"/>
      <c r="D249" s="30" t="s">
        <v>107</v>
      </c>
      <c r="E249" s="31">
        <f t="shared" ref="E249:W249" si="144">E226*0.2/1.2</f>
        <v>0</v>
      </c>
      <c r="F249" s="31">
        <f t="shared" si="144"/>
        <v>0</v>
      </c>
      <c r="G249" s="31">
        <f t="shared" si="144"/>
        <v>0</v>
      </c>
      <c r="H249" s="31">
        <f t="shared" si="144"/>
        <v>0</v>
      </c>
      <c r="I249" s="31">
        <f t="shared" si="144"/>
        <v>0</v>
      </c>
      <c r="J249" s="31">
        <f t="shared" si="144"/>
        <v>0</v>
      </c>
      <c r="K249" s="31">
        <f t="shared" si="144"/>
        <v>0</v>
      </c>
      <c r="L249" s="31">
        <f t="shared" si="144"/>
        <v>0</v>
      </c>
      <c r="M249" s="31">
        <f t="shared" si="144"/>
        <v>0</v>
      </c>
      <c r="N249" s="31">
        <f t="shared" si="144"/>
        <v>0</v>
      </c>
      <c r="O249" s="31">
        <f t="shared" si="144"/>
        <v>0</v>
      </c>
      <c r="P249" s="31">
        <f t="shared" si="144"/>
        <v>0</v>
      </c>
      <c r="Q249" s="31">
        <f t="shared" si="144"/>
        <v>0</v>
      </c>
      <c r="R249" s="31">
        <f t="shared" si="144"/>
        <v>0</v>
      </c>
      <c r="S249" s="31">
        <f t="shared" si="144"/>
        <v>0</v>
      </c>
      <c r="T249" s="31">
        <f t="shared" si="144"/>
        <v>0</v>
      </c>
      <c r="U249" s="31">
        <f t="shared" si="144"/>
        <v>0</v>
      </c>
      <c r="V249" s="31">
        <f t="shared" si="144"/>
        <v>0</v>
      </c>
      <c r="W249" s="31">
        <f t="shared" si="144"/>
        <v>0</v>
      </c>
    </row>
    <row r="250" spans="1:23" s="5" customFormat="1" ht="11.25" hidden="1" customHeight="1" outlineLevel="1" x14ac:dyDescent="0.2">
      <c r="A250" s="204"/>
      <c r="B250" s="134" t="s">
        <v>178</v>
      </c>
      <c r="C250" s="134"/>
      <c r="D250" s="135" t="s">
        <v>107</v>
      </c>
      <c r="E250" s="136" t="e">
        <f t="shared" ref="E250:W250" si="145">E244-E226</f>
        <v>#REF!</v>
      </c>
      <c r="F250" s="136" t="e">
        <f t="shared" si="145"/>
        <v>#REF!</v>
      </c>
      <c r="G250" s="136" t="e">
        <f t="shared" si="145"/>
        <v>#REF!</v>
      </c>
      <c r="H250" s="136" t="e">
        <f t="shared" si="145"/>
        <v>#REF!</v>
      </c>
      <c r="I250" s="136" t="e">
        <f t="shared" si="145"/>
        <v>#REF!</v>
      </c>
      <c r="J250" s="136" t="e">
        <f t="shared" si="145"/>
        <v>#REF!</v>
      </c>
      <c r="K250" s="136" t="e">
        <f t="shared" si="145"/>
        <v>#REF!</v>
      </c>
      <c r="L250" s="136" t="e">
        <f t="shared" si="145"/>
        <v>#REF!</v>
      </c>
      <c r="M250" s="136" t="e">
        <f t="shared" si="145"/>
        <v>#REF!</v>
      </c>
      <c r="N250" s="136" t="e">
        <f t="shared" si="145"/>
        <v>#REF!</v>
      </c>
      <c r="O250" s="136" t="e">
        <f t="shared" si="145"/>
        <v>#REF!</v>
      </c>
      <c r="P250" s="136" t="e">
        <f t="shared" si="145"/>
        <v>#REF!</v>
      </c>
      <c r="Q250" s="136" t="e">
        <f t="shared" si="145"/>
        <v>#REF!</v>
      </c>
      <c r="R250" s="136" t="e">
        <f t="shared" si="145"/>
        <v>#REF!</v>
      </c>
      <c r="S250" s="136" t="e">
        <f t="shared" si="145"/>
        <v>#REF!</v>
      </c>
      <c r="T250" s="136" t="e">
        <f t="shared" si="145"/>
        <v>#REF!</v>
      </c>
      <c r="U250" s="136" t="e">
        <f t="shared" si="145"/>
        <v>#REF!</v>
      </c>
      <c r="V250" s="136" t="e">
        <f t="shared" si="145"/>
        <v>#REF!</v>
      </c>
      <c r="W250" s="136" t="e">
        <f t="shared" si="145"/>
        <v>#REF!</v>
      </c>
    </row>
    <row r="251" spans="1:23" s="5" customFormat="1" ht="11.25" hidden="1" customHeight="1" outlineLevel="1" x14ac:dyDescent="0.2">
      <c r="A251" s="204"/>
      <c r="B251" s="137" t="s">
        <v>179</v>
      </c>
      <c r="C251" s="137"/>
      <c r="D251" s="135" t="s">
        <v>107</v>
      </c>
      <c r="E251" s="136" t="e">
        <f>#REF!+E250</f>
        <v>#REF!</v>
      </c>
      <c r="F251" s="136" t="e">
        <f t="shared" ref="F251:W251" si="146">E251+F250</f>
        <v>#REF!</v>
      </c>
      <c r="G251" s="136" t="e">
        <f t="shared" si="146"/>
        <v>#REF!</v>
      </c>
      <c r="H251" s="136" t="e">
        <f t="shared" si="146"/>
        <v>#REF!</v>
      </c>
      <c r="I251" s="136" t="e">
        <f t="shared" si="146"/>
        <v>#REF!</v>
      </c>
      <c r="J251" s="136" t="e">
        <f t="shared" si="146"/>
        <v>#REF!</v>
      </c>
      <c r="K251" s="136" t="e">
        <f t="shared" si="146"/>
        <v>#REF!</v>
      </c>
      <c r="L251" s="136" t="e">
        <f t="shared" si="146"/>
        <v>#REF!</v>
      </c>
      <c r="M251" s="136" t="e">
        <f t="shared" si="146"/>
        <v>#REF!</v>
      </c>
      <c r="N251" s="136" t="e">
        <f t="shared" si="146"/>
        <v>#REF!</v>
      </c>
      <c r="O251" s="136" t="e">
        <f t="shared" si="146"/>
        <v>#REF!</v>
      </c>
      <c r="P251" s="136" t="e">
        <f t="shared" si="146"/>
        <v>#REF!</v>
      </c>
      <c r="Q251" s="136" t="e">
        <f t="shared" si="146"/>
        <v>#REF!</v>
      </c>
      <c r="R251" s="136" t="e">
        <f t="shared" si="146"/>
        <v>#REF!</v>
      </c>
      <c r="S251" s="136" t="e">
        <f t="shared" si="146"/>
        <v>#REF!</v>
      </c>
      <c r="T251" s="136" t="e">
        <f t="shared" si="146"/>
        <v>#REF!</v>
      </c>
      <c r="U251" s="136" t="e">
        <f t="shared" si="146"/>
        <v>#REF!</v>
      </c>
      <c r="V251" s="136" t="e">
        <f t="shared" si="146"/>
        <v>#REF!</v>
      </c>
      <c r="W251" s="136" t="e">
        <f t="shared" si="146"/>
        <v>#REF!</v>
      </c>
    </row>
    <row r="252" spans="1:23" s="5" customFormat="1" ht="11.25" hidden="1" customHeight="1" outlineLevel="1" x14ac:dyDescent="0.2">
      <c r="A252" s="209"/>
      <c r="B252" s="92" t="s">
        <v>180</v>
      </c>
      <c r="C252" s="92"/>
      <c r="D252" s="135" t="s">
        <v>107</v>
      </c>
      <c r="E252" s="136">
        <f t="shared" ref="E252:W252" si="147">E253+E269+E270</f>
        <v>0</v>
      </c>
      <c r="F252" s="136">
        <f t="shared" si="147"/>
        <v>0</v>
      </c>
      <c r="G252" s="136">
        <f t="shared" si="147"/>
        <v>0</v>
      </c>
      <c r="H252" s="136">
        <f t="shared" si="147"/>
        <v>0</v>
      </c>
      <c r="I252" s="136">
        <f t="shared" si="147"/>
        <v>0</v>
      </c>
      <c r="J252" s="136">
        <f t="shared" si="147"/>
        <v>0</v>
      </c>
      <c r="K252" s="136">
        <f t="shared" si="147"/>
        <v>0</v>
      </c>
      <c r="L252" s="136">
        <f t="shared" si="147"/>
        <v>0</v>
      </c>
      <c r="M252" s="136">
        <f t="shared" si="147"/>
        <v>0</v>
      </c>
      <c r="N252" s="136">
        <f t="shared" si="147"/>
        <v>0</v>
      </c>
      <c r="O252" s="136">
        <f t="shared" si="147"/>
        <v>0</v>
      </c>
      <c r="P252" s="136">
        <f t="shared" si="147"/>
        <v>0</v>
      </c>
      <c r="Q252" s="136">
        <f t="shared" si="147"/>
        <v>0</v>
      </c>
      <c r="R252" s="136">
        <f t="shared" si="147"/>
        <v>0</v>
      </c>
      <c r="S252" s="136">
        <f t="shared" si="147"/>
        <v>0</v>
      </c>
      <c r="T252" s="136">
        <f t="shared" si="147"/>
        <v>0</v>
      </c>
      <c r="U252" s="136">
        <f t="shared" si="147"/>
        <v>0</v>
      </c>
      <c r="V252" s="136">
        <f t="shared" si="147"/>
        <v>0</v>
      </c>
      <c r="W252" s="136">
        <f t="shared" si="147"/>
        <v>0</v>
      </c>
    </row>
    <row r="253" spans="1:23" s="5" customFormat="1" ht="11.25" hidden="1" customHeight="1" outlineLevel="2" x14ac:dyDescent="0.2">
      <c r="A253" s="209"/>
      <c r="B253" s="28" t="s">
        <v>181</v>
      </c>
      <c r="C253" s="29"/>
      <c r="D253" s="30" t="s">
        <v>107</v>
      </c>
      <c r="E253" s="31">
        <f t="shared" ref="E253:W253" si="148">SUM(E254:E268)</f>
        <v>0</v>
      </c>
      <c r="F253" s="31">
        <f t="shared" si="148"/>
        <v>0</v>
      </c>
      <c r="G253" s="31">
        <f t="shared" si="148"/>
        <v>0</v>
      </c>
      <c r="H253" s="31">
        <f t="shared" si="148"/>
        <v>0</v>
      </c>
      <c r="I253" s="31">
        <f t="shared" si="148"/>
        <v>0</v>
      </c>
      <c r="J253" s="31">
        <f t="shared" si="148"/>
        <v>0</v>
      </c>
      <c r="K253" s="31">
        <f t="shared" si="148"/>
        <v>0</v>
      </c>
      <c r="L253" s="31">
        <f t="shared" si="148"/>
        <v>0</v>
      </c>
      <c r="M253" s="31">
        <f t="shared" si="148"/>
        <v>0</v>
      </c>
      <c r="N253" s="31">
        <f t="shared" si="148"/>
        <v>0</v>
      </c>
      <c r="O253" s="31">
        <f t="shared" si="148"/>
        <v>0</v>
      </c>
      <c r="P253" s="31">
        <f t="shared" si="148"/>
        <v>0</v>
      </c>
      <c r="Q253" s="31">
        <f t="shared" si="148"/>
        <v>0</v>
      </c>
      <c r="R253" s="31">
        <f t="shared" si="148"/>
        <v>0</v>
      </c>
      <c r="S253" s="31">
        <f t="shared" si="148"/>
        <v>0</v>
      </c>
      <c r="T253" s="31">
        <f t="shared" si="148"/>
        <v>0</v>
      </c>
      <c r="U253" s="31">
        <f t="shared" si="148"/>
        <v>0</v>
      </c>
      <c r="V253" s="31">
        <f t="shared" si="148"/>
        <v>0</v>
      </c>
      <c r="W253" s="31">
        <f t="shared" si="148"/>
        <v>0</v>
      </c>
    </row>
    <row r="254" spans="1:23" s="5" customFormat="1" ht="11.25" hidden="1" customHeight="1" outlineLevel="3" x14ac:dyDescent="0.2">
      <c r="A254" s="204"/>
      <c r="B254" s="28" t="s">
        <v>182</v>
      </c>
      <c r="C254" s="51"/>
      <c r="D254" s="30" t="s">
        <v>107</v>
      </c>
      <c r="E254" s="31"/>
      <c r="F254" s="31"/>
      <c r="G254" s="31"/>
      <c r="H254" s="31"/>
      <c r="I254" s="31"/>
      <c r="J254" s="31"/>
      <c r="K254" s="31"/>
      <c r="L254" s="31"/>
      <c r="M254" s="31"/>
      <c r="N254" s="31"/>
      <c r="O254" s="31"/>
      <c r="P254" s="31"/>
      <c r="Q254" s="31"/>
      <c r="R254" s="31"/>
      <c r="S254" s="31"/>
      <c r="T254" s="31"/>
      <c r="U254" s="31"/>
      <c r="V254" s="31"/>
      <c r="W254" s="31"/>
    </row>
    <row r="255" spans="1:23" s="5" customFormat="1" ht="11.25" hidden="1" customHeight="1" outlineLevel="3" x14ac:dyDescent="0.2">
      <c r="A255" s="204"/>
      <c r="B255" s="28" t="s">
        <v>183</v>
      </c>
      <c r="C255" s="51"/>
      <c r="D255" s="30" t="s">
        <v>107</v>
      </c>
      <c r="E255" s="31"/>
      <c r="F255" s="31"/>
      <c r="G255" s="31"/>
      <c r="H255" s="31"/>
      <c r="I255" s="31"/>
      <c r="J255" s="31"/>
      <c r="K255" s="31"/>
      <c r="L255" s="31"/>
      <c r="M255" s="31"/>
      <c r="N255" s="31"/>
      <c r="O255" s="31"/>
      <c r="P255" s="31"/>
      <c r="Q255" s="31"/>
      <c r="R255" s="31"/>
      <c r="S255" s="31"/>
      <c r="T255" s="31"/>
      <c r="U255" s="31"/>
      <c r="V255" s="31"/>
      <c r="W255" s="31"/>
    </row>
    <row r="256" spans="1:23" s="5" customFormat="1" ht="11.25" hidden="1" customHeight="1" outlineLevel="3" x14ac:dyDescent="0.2">
      <c r="A256" s="204"/>
      <c r="B256" s="28" t="s">
        <v>184</v>
      </c>
      <c r="C256" s="51"/>
      <c r="D256" s="30" t="s">
        <v>107</v>
      </c>
      <c r="E256" s="52"/>
      <c r="F256" s="31"/>
      <c r="G256" s="31"/>
      <c r="H256" s="31"/>
      <c r="I256" s="31"/>
      <c r="J256" s="31"/>
      <c r="K256" s="31"/>
      <c r="L256" s="31"/>
      <c r="M256" s="31"/>
      <c r="N256" s="31"/>
      <c r="O256" s="31"/>
      <c r="P256" s="31"/>
      <c r="Q256" s="31"/>
      <c r="R256" s="31"/>
      <c r="S256" s="31"/>
      <c r="T256" s="31"/>
      <c r="U256" s="31"/>
      <c r="V256" s="31"/>
      <c r="W256" s="31"/>
    </row>
    <row r="257" spans="1:23" s="5" customFormat="1" ht="11.25" hidden="1" customHeight="1" outlineLevel="3" x14ac:dyDescent="0.2">
      <c r="A257" s="209"/>
      <c r="B257" s="28" t="s">
        <v>185</v>
      </c>
      <c r="C257" s="51"/>
      <c r="D257" s="30" t="s">
        <v>107</v>
      </c>
      <c r="E257" s="31"/>
      <c r="F257" s="52"/>
      <c r="G257" s="31"/>
      <c r="H257" s="31"/>
      <c r="I257" s="31"/>
      <c r="J257" s="31"/>
      <c r="K257" s="31"/>
      <c r="L257" s="31"/>
      <c r="M257" s="31"/>
      <c r="N257" s="31"/>
      <c r="O257" s="31"/>
      <c r="P257" s="31"/>
      <c r="Q257" s="31"/>
      <c r="R257" s="31"/>
      <c r="S257" s="31"/>
      <c r="T257" s="31"/>
      <c r="U257" s="31"/>
      <c r="V257" s="31"/>
      <c r="W257" s="31"/>
    </row>
    <row r="258" spans="1:23" s="5" customFormat="1" ht="11.25" hidden="1" customHeight="1" outlineLevel="3" x14ac:dyDescent="0.2">
      <c r="A258" s="209"/>
      <c r="B258" s="28" t="s">
        <v>186</v>
      </c>
      <c r="C258" s="51"/>
      <c r="D258" s="30" t="s">
        <v>107</v>
      </c>
      <c r="E258" s="31"/>
      <c r="F258" s="31"/>
      <c r="G258" s="52"/>
      <c r="H258" s="31"/>
      <c r="I258" s="31"/>
      <c r="J258" s="31"/>
      <c r="K258" s="31"/>
      <c r="L258" s="31"/>
      <c r="M258" s="31"/>
      <c r="N258" s="31"/>
      <c r="O258" s="31"/>
      <c r="P258" s="31"/>
      <c r="Q258" s="31"/>
      <c r="R258" s="31"/>
      <c r="S258" s="31"/>
      <c r="T258" s="31"/>
      <c r="U258" s="31"/>
      <c r="V258" s="31"/>
      <c r="W258" s="31"/>
    </row>
    <row r="259" spans="1:23" s="5" customFormat="1" ht="11.25" hidden="1" customHeight="1" outlineLevel="3" x14ac:dyDescent="0.2">
      <c r="A259" s="209"/>
      <c r="B259" s="28" t="s">
        <v>187</v>
      </c>
      <c r="C259" s="51"/>
      <c r="D259" s="30" t="s">
        <v>107</v>
      </c>
      <c r="E259" s="31"/>
      <c r="F259" s="31"/>
      <c r="G259" s="31"/>
      <c r="H259" s="52"/>
      <c r="I259" s="31"/>
      <c r="J259" s="31"/>
      <c r="K259" s="31"/>
      <c r="L259" s="31"/>
      <c r="M259" s="31"/>
      <c r="N259" s="31"/>
      <c r="O259" s="31"/>
      <c r="P259" s="31"/>
      <c r="Q259" s="31"/>
      <c r="R259" s="31"/>
      <c r="S259" s="31"/>
      <c r="T259" s="31"/>
      <c r="U259" s="31"/>
      <c r="V259" s="31"/>
      <c r="W259" s="31"/>
    </row>
    <row r="260" spans="1:23" s="5" customFormat="1" ht="11.25" hidden="1" customHeight="1" outlineLevel="3" x14ac:dyDescent="0.2">
      <c r="A260" s="209"/>
      <c r="B260" s="28" t="s">
        <v>188</v>
      </c>
      <c r="C260" s="51"/>
      <c r="D260" s="30" t="s">
        <v>107</v>
      </c>
      <c r="E260" s="31"/>
      <c r="F260" s="31"/>
      <c r="G260" s="31"/>
      <c r="H260" s="31"/>
      <c r="I260" s="52"/>
      <c r="J260" s="31"/>
      <c r="K260" s="31"/>
      <c r="L260" s="31"/>
      <c r="M260" s="31"/>
      <c r="N260" s="31"/>
      <c r="O260" s="31"/>
      <c r="P260" s="31"/>
      <c r="Q260" s="31"/>
      <c r="R260" s="31"/>
      <c r="S260" s="31"/>
      <c r="T260" s="31"/>
      <c r="U260" s="31"/>
      <c r="V260" s="31"/>
      <c r="W260" s="31"/>
    </row>
    <row r="261" spans="1:23" s="5" customFormat="1" ht="11.25" hidden="1" customHeight="1" outlineLevel="3" x14ac:dyDescent="0.2">
      <c r="A261" s="209"/>
      <c r="B261" s="28" t="s">
        <v>189</v>
      </c>
      <c r="C261" s="51"/>
      <c r="D261" s="30" t="s">
        <v>107</v>
      </c>
      <c r="E261" s="31"/>
      <c r="F261" s="31"/>
      <c r="G261" s="31"/>
      <c r="H261" s="31"/>
      <c r="I261" s="31"/>
      <c r="J261" s="52"/>
      <c r="K261" s="31"/>
      <c r="L261" s="31"/>
      <c r="M261" s="31"/>
      <c r="N261" s="31"/>
      <c r="O261" s="31"/>
      <c r="P261" s="31"/>
      <c r="Q261" s="31"/>
      <c r="R261" s="31"/>
      <c r="S261" s="31"/>
      <c r="T261" s="31"/>
      <c r="U261" s="31"/>
      <c r="V261" s="31"/>
      <c r="W261" s="31"/>
    </row>
    <row r="262" spans="1:23" s="5" customFormat="1" ht="11.25" hidden="1" customHeight="1" outlineLevel="3" x14ac:dyDescent="0.2">
      <c r="A262" s="209"/>
      <c r="B262" s="28" t="s">
        <v>190</v>
      </c>
      <c r="C262" s="51"/>
      <c r="D262" s="30" t="s">
        <v>107</v>
      </c>
      <c r="E262" s="31"/>
      <c r="F262" s="31"/>
      <c r="G262" s="31"/>
      <c r="H262" s="31"/>
      <c r="I262" s="31"/>
      <c r="J262" s="31"/>
      <c r="K262" s="52"/>
      <c r="L262" s="31"/>
      <c r="M262" s="31"/>
      <c r="N262" s="31"/>
      <c r="O262" s="31"/>
      <c r="P262" s="31"/>
      <c r="Q262" s="31"/>
      <c r="R262" s="31"/>
      <c r="S262" s="31"/>
      <c r="T262" s="31"/>
      <c r="U262" s="31"/>
      <c r="V262" s="31"/>
      <c r="W262" s="31"/>
    </row>
    <row r="263" spans="1:23" s="5" customFormat="1" ht="11.25" hidden="1" customHeight="1" outlineLevel="3" x14ac:dyDescent="0.2">
      <c r="A263" s="209"/>
      <c r="B263" s="28" t="s">
        <v>191</v>
      </c>
      <c r="C263" s="51"/>
      <c r="D263" s="30" t="s">
        <v>107</v>
      </c>
      <c r="E263" s="31"/>
      <c r="F263" s="31"/>
      <c r="G263" s="31"/>
      <c r="H263" s="31"/>
      <c r="I263" s="31"/>
      <c r="J263" s="31"/>
      <c r="K263" s="31"/>
      <c r="L263" s="52"/>
      <c r="M263" s="31"/>
      <c r="N263" s="31"/>
      <c r="O263" s="31"/>
      <c r="P263" s="31"/>
      <c r="Q263" s="31"/>
      <c r="R263" s="31"/>
      <c r="S263" s="31"/>
      <c r="T263" s="31"/>
      <c r="U263" s="31"/>
      <c r="V263" s="31"/>
      <c r="W263" s="31"/>
    </row>
    <row r="264" spans="1:23" s="5" customFormat="1" ht="11.25" hidden="1" customHeight="1" outlineLevel="3" x14ac:dyDescent="0.2">
      <c r="A264" s="209"/>
      <c r="B264" s="28" t="s">
        <v>192</v>
      </c>
      <c r="C264" s="51"/>
      <c r="D264" s="30" t="s">
        <v>107</v>
      </c>
      <c r="E264" s="31"/>
      <c r="F264" s="31"/>
      <c r="G264" s="31"/>
      <c r="H264" s="31"/>
      <c r="I264" s="31"/>
      <c r="J264" s="31"/>
      <c r="K264" s="31"/>
      <c r="L264" s="31"/>
      <c r="M264" s="52"/>
      <c r="N264" s="31"/>
      <c r="O264" s="31"/>
      <c r="P264" s="31"/>
      <c r="Q264" s="31"/>
      <c r="R264" s="31"/>
      <c r="S264" s="31"/>
      <c r="T264" s="31"/>
      <c r="U264" s="31"/>
      <c r="V264" s="31"/>
      <c r="W264" s="31"/>
    </row>
    <row r="265" spans="1:23" s="5" customFormat="1" ht="11.25" hidden="1" customHeight="1" outlineLevel="3" x14ac:dyDescent="0.2">
      <c r="A265" s="209"/>
      <c r="B265" s="28" t="s">
        <v>193</v>
      </c>
      <c r="C265" s="51"/>
      <c r="D265" s="30" t="s">
        <v>107</v>
      </c>
      <c r="E265" s="31"/>
      <c r="F265" s="31"/>
      <c r="G265" s="31"/>
      <c r="H265" s="31"/>
      <c r="I265" s="31"/>
      <c r="J265" s="31"/>
      <c r="K265" s="31"/>
      <c r="L265" s="31"/>
      <c r="M265" s="31"/>
      <c r="N265" s="52"/>
      <c r="O265" s="31"/>
      <c r="P265" s="31"/>
      <c r="Q265" s="31"/>
      <c r="R265" s="31"/>
      <c r="S265" s="31"/>
      <c r="T265" s="31"/>
      <c r="U265" s="31"/>
      <c r="V265" s="31"/>
      <c r="W265" s="31"/>
    </row>
    <row r="266" spans="1:23" s="5" customFormat="1" ht="11.25" hidden="1" customHeight="1" outlineLevel="3" x14ac:dyDescent="0.2">
      <c r="A266" s="209"/>
      <c r="B266" s="28" t="s">
        <v>194</v>
      </c>
      <c r="C266" s="51"/>
      <c r="D266" s="30" t="s">
        <v>107</v>
      </c>
      <c r="E266" s="31"/>
      <c r="F266" s="31"/>
      <c r="G266" s="31"/>
      <c r="H266" s="31"/>
      <c r="I266" s="31"/>
      <c r="J266" s="31"/>
      <c r="K266" s="31"/>
      <c r="L266" s="31"/>
      <c r="M266" s="31"/>
      <c r="N266" s="31"/>
      <c r="O266" s="52"/>
      <c r="P266" s="31"/>
      <c r="Q266" s="31"/>
      <c r="R266" s="31"/>
      <c r="S266" s="31"/>
      <c r="T266" s="31"/>
      <c r="U266" s="31"/>
      <c r="V266" s="31"/>
      <c r="W266" s="31"/>
    </row>
    <row r="267" spans="1:23" s="5" customFormat="1" ht="11.25" hidden="1" customHeight="1" outlineLevel="3" x14ac:dyDescent="0.2">
      <c r="A267" s="209"/>
      <c r="B267" s="28" t="s">
        <v>195</v>
      </c>
      <c r="C267" s="51"/>
      <c r="D267" s="30" t="s">
        <v>107</v>
      </c>
      <c r="E267" s="31"/>
      <c r="F267" s="31"/>
      <c r="G267" s="31"/>
      <c r="H267" s="31"/>
      <c r="I267" s="31"/>
      <c r="J267" s="31"/>
      <c r="K267" s="31"/>
      <c r="L267" s="31"/>
      <c r="M267" s="31"/>
      <c r="N267" s="31"/>
      <c r="O267" s="31"/>
      <c r="P267" s="52"/>
      <c r="Q267" s="31"/>
      <c r="R267" s="31"/>
      <c r="S267" s="31"/>
      <c r="T267" s="31"/>
      <c r="U267" s="31"/>
      <c r="V267" s="31"/>
      <c r="W267" s="31"/>
    </row>
    <row r="268" spans="1:23" s="5" customFormat="1" ht="11.25" hidden="1" customHeight="1" outlineLevel="3" x14ac:dyDescent="0.2">
      <c r="A268" s="209"/>
      <c r="B268" s="28" t="s">
        <v>196</v>
      </c>
      <c r="C268" s="51"/>
      <c r="D268" s="30" t="s">
        <v>107</v>
      </c>
      <c r="E268" s="31"/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52"/>
      <c r="R268" s="31"/>
      <c r="S268" s="31"/>
      <c r="T268" s="31"/>
      <c r="U268" s="31"/>
      <c r="V268" s="31"/>
      <c r="W268" s="31"/>
    </row>
    <row r="269" spans="1:23" s="5" customFormat="1" ht="11.25" hidden="1" customHeight="1" outlineLevel="2" x14ac:dyDescent="0.2">
      <c r="A269" s="209"/>
      <c r="B269" s="28" t="s">
        <v>197</v>
      </c>
      <c r="C269" s="29"/>
      <c r="D269" s="30" t="s">
        <v>107</v>
      </c>
      <c r="E269" s="31"/>
      <c r="F269" s="31"/>
      <c r="G269" s="31"/>
      <c r="H269" s="31"/>
      <c r="I269" s="31"/>
      <c r="J269" s="31"/>
      <c r="K269" s="31"/>
      <c r="L269" s="31"/>
      <c r="M269" s="31"/>
      <c r="N269" s="31"/>
      <c r="O269" s="31"/>
      <c r="P269" s="31"/>
      <c r="Q269" s="31"/>
      <c r="R269" s="31"/>
      <c r="S269" s="31"/>
      <c r="T269" s="31"/>
      <c r="U269" s="31"/>
      <c r="V269" s="31"/>
      <c r="W269" s="31"/>
    </row>
    <row r="270" spans="1:23" s="5" customFormat="1" ht="11.25" hidden="1" customHeight="1" outlineLevel="2" x14ac:dyDescent="0.2">
      <c r="A270" s="209"/>
      <c r="B270" s="28" t="s">
        <v>198</v>
      </c>
      <c r="C270" s="29"/>
      <c r="D270" s="30" t="s">
        <v>107</v>
      </c>
      <c r="E270" s="46"/>
      <c r="F270" s="46"/>
      <c r="G270" s="46"/>
      <c r="H270" s="31"/>
      <c r="I270" s="31"/>
      <c r="J270" s="31"/>
      <c r="K270" s="31"/>
      <c r="L270" s="31"/>
      <c r="M270" s="31"/>
      <c r="N270" s="31"/>
      <c r="O270" s="31"/>
      <c r="P270" s="31"/>
      <c r="Q270" s="31"/>
      <c r="R270" s="31"/>
      <c r="S270" s="31"/>
      <c r="T270" s="31"/>
      <c r="U270" s="31"/>
      <c r="V270" s="31"/>
      <c r="W270" s="31"/>
    </row>
    <row r="271" spans="1:23" s="5" customFormat="1" ht="13.5" hidden="1" customHeight="1" outlineLevel="1" collapsed="1" x14ac:dyDescent="0.2">
      <c r="A271" s="209"/>
      <c r="B271" s="92" t="s">
        <v>199</v>
      </c>
      <c r="C271" s="92"/>
      <c r="D271" s="135" t="s">
        <v>107</v>
      </c>
      <c r="E271" s="31" t="e">
        <f>#REF!+E270</f>
        <v>#REF!</v>
      </c>
      <c r="F271" s="31" t="e">
        <f t="shared" ref="F271:W271" si="149">E271+F270</f>
        <v>#REF!</v>
      </c>
      <c r="G271" s="31" t="e">
        <f t="shared" si="149"/>
        <v>#REF!</v>
      </c>
      <c r="H271" s="31" t="e">
        <f t="shared" si="149"/>
        <v>#REF!</v>
      </c>
      <c r="I271" s="31" t="e">
        <f t="shared" si="149"/>
        <v>#REF!</v>
      </c>
      <c r="J271" s="31" t="e">
        <f t="shared" si="149"/>
        <v>#REF!</v>
      </c>
      <c r="K271" s="31" t="e">
        <f t="shared" si="149"/>
        <v>#REF!</v>
      </c>
      <c r="L271" s="31" t="e">
        <f t="shared" si="149"/>
        <v>#REF!</v>
      </c>
      <c r="M271" s="31" t="e">
        <f t="shared" si="149"/>
        <v>#REF!</v>
      </c>
      <c r="N271" s="31" t="e">
        <f t="shared" si="149"/>
        <v>#REF!</v>
      </c>
      <c r="O271" s="31" t="e">
        <f t="shared" si="149"/>
        <v>#REF!</v>
      </c>
      <c r="P271" s="31" t="e">
        <f t="shared" si="149"/>
        <v>#REF!</v>
      </c>
      <c r="Q271" s="31" t="e">
        <f t="shared" si="149"/>
        <v>#REF!</v>
      </c>
      <c r="R271" s="31" t="e">
        <f t="shared" si="149"/>
        <v>#REF!</v>
      </c>
      <c r="S271" s="31" t="e">
        <f t="shared" si="149"/>
        <v>#REF!</v>
      </c>
      <c r="T271" s="31" t="e">
        <f t="shared" si="149"/>
        <v>#REF!</v>
      </c>
      <c r="U271" s="31" t="e">
        <f t="shared" si="149"/>
        <v>#REF!</v>
      </c>
      <c r="V271" s="31" t="e">
        <f t="shared" si="149"/>
        <v>#REF!</v>
      </c>
      <c r="W271" s="31" t="e">
        <f t="shared" si="149"/>
        <v>#REF!</v>
      </c>
    </row>
    <row r="272" spans="1:23" s="5" customFormat="1" ht="13.5" hidden="1" customHeight="1" outlineLevel="1" x14ac:dyDescent="0.2">
      <c r="A272" s="209"/>
      <c r="B272" s="49" t="s">
        <v>200</v>
      </c>
      <c r="C272" s="49"/>
      <c r="D272" s="138" t="s">
        <v>107</v>
      </c>
      <c r="E272" s="50">
        <f t="shared" ref="E272:W272" si="150">SUM(E275:E289)</f>
        <v>0</v>
      </c>
      <c r="F272" s="50">
        <f t="shared" si="150"/>
        <v>0</v>
      </c>
      <c r="G272" s="50">
        <f t="shared" si="150"/>
        <v>0</v>
      </c>
      <c r="H272" s="50">
        <f t="shared" si="150"/>
        <v>0</v>
      </c>
      <c r="I272" s="50">
        <f t="shared" si="150"/>
        <v>0</v>
      </c>
      <c r="J272" s="50">
        <f t="shared" si="150"/>
        <v>0</v>
      </c>
      <c r="K272" s="50">
        <f t="shared" si="150"/>
        <v>0</v>
      </c>
      <c r="L272" s="50">
        <f t="shared" si="150"/>
        <v>0</v>
      </c>
      <c r="M272" s="50">
        <f t="shared" si="150"/>
        <v>0</v>
      </c>
      <c r="N272" s="50">
        <f t="shared" si="150"/>
        <v>0</v>
      </c>
      <c r="O272" s="50">
        <f t="shared" si="150"/>
        <v>0</v>
      </c>
      <c r="P272" s="50">
        <f t="shared" si="150"/>
        <v>0</v>
      </c>
      <c r="Q272" s="50">
        <f t="shared" si="150"/>
        <v>0</v>
      </c>
      <c r="R272" s="50">
        <f t="shared" si="150"/>
        <v>0</v>
      </c>
      <c r="S272" s="50">
        <f t="shared" si="150"/>
        <v>0</v>
      </c>
      <c r="T272" s="50">
        <f t="shared" si="150"/>
        <v>0</v>
      </c>
      <c r="U272" s="50">
        <f t="shared" si="150"/>
        <v>0</v>
      </c>
      <c r="V272" s="50">
        <f t="shared" si="150"/>
        <v>0</v>
      </c>
      <c r="W272" s="50">
        <f t="shared" si="150"/>
        <v>0</v>
      </c>
    </row>
    <row r="273" spans="1:27" s="5" customFormat="1" ht="13.5" hidden="1" customHeight="1" outlineLevel="2" x14ac:dyDescent="0.2">
      <c r="A273" s="209"/>
      <c r="B273" s="26" t="s">
        <v>201</v>
      </c>
      <c r="C273" s="62"/>
      <c r="D273" s="24" t="s">
        <v>107</v>
      </c>
      <c r="E273" s="27">
        <f t="shared" ref="E273:R273" si="151">SUM(E275:E281)-E274</f>
        <v>0</v>
      </c>
      <c r="F273" s="27">
        <f t="shared" si="151"/>
        <v>0</v>
      </c>
      <c r="G273" s="27">
        <f t="shared" si="151"/>
        <v>0</v>
      </c>
      <c r="H273" s="27">
        <f t="shared" si="151"/>
        <v>0</v>
      </c>
      <c r="I273" s="27">
        <f t="shared" si="151"/>
        <v>0</v>
      </c>
      <c r="J273" s="27">
        <f t="shared" si="151"/>
        <v>0</v>
      </c>
      <c r="K273" s="27">
        <f t="shared" si="151"/>
        <v>0</v>
      </c>
      <c r="L273" s="27">
        <f t="shared" si="151"/>
        <v>0</v>
      </c>
      <c r="M273" s="27">
        <f t="shared" si="151"/>
        <v>0</v>
      </c>
      <c r="N273" s="27">
        <f t="shared" si="151"/>
        <v>0</v>
      </c>
      <c r="O273" s="27">
        <f t="shared" si="151"/>
        <v>0</v>
      </c>
      <c r="P273" s="27">
        <f t="shared" si="151"/>
        <v>0</v>
      </c>
      <c r="Q273" s="27">
        <f t="shared" si="151"/>
        <v>0</v>
      </c>
      <c r="R273" s="27">
        <f t="shared" si="151"/>
        <v>0</v>
      </c>
      <c r="S273" s="27">
        <f t="shared" ref="S273:V273" si="152">SUM(S275:S281)-S274</f>
        <v>0</v>
      </c>
      <c r="T273" s="27">
        <f t="shared" si="152"/>
        <v>0</v>
      </c>
      <c r="U273" s="27">
        <f t="shared" si="152"/>
        <v>0</v>
      </c>
      <c r="V273" s="27">
        <f t="shared" si="152"/>
        <v>0</v>
      </c>
      <c r="W273" s="27">
        <f t="shared" ref="W273" si="153">SUM(W275:W281)-W274</f>
        <v>0</v>
      </c>
    </row>
    <row r="274" spans="1:27" s="5" customFormat="1" ht="13.5" hidden="1" customHeight="1" outlineLevel="2" x14ac:dyDescent="0.2">
      <c r="A274" s="209"/>
      <c r="B274" s="26" t="s">
        <v>202</v>
      </c>
      <c r="C274" s="62"/>
      <c r="D274" s="24" t="s">
        <v>107</v>
      </c>
      <c r="E274" s="25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  <c r="V274" s="25"/>
      <c r="W274" s="25"/>
    </row>
    <row r="275" spans="1:27" s="5" customFormat="1" ht="13.5" hidden="1" customHeight="1" outlineLevel="2" x14ac:dyDescent="0.2">
      <c r="A275" s="204"/>
      <c r="B275" s="28" t="s">
        <v>203</v>
      </c>
      <c r="C275" s="51">
        <v>10</v>
      </c>
      <c r="D275" s="30" t="s">
        <v>107</v>
      </c>
      <c r="E275" s="8">
        <f>IFERROR((SUM(#REF!)-SUM(#REF!))/($C275*(1-(SUM(#REF!)/SUM(#REF!)))),0)</f>
        <v>0</v>
      </c>
      <c r="F275" s="8">
        <f>IFERROR((SUM($E254:E254)-SUM($E275:E275))/($C275*(1-(SUM($E275:E275)/SUM($E254:E254)))),0)</f>
        <v>0</v>
      </c>
      <c r="G275" s="8">
        <f>IFERROR((SUM($E254:F254)-SUM($E275:F275))/($C275*(1-(SUM($E275:F275)/SUM($E254:F254)))),0)</f>
        <v>0</v>
      </c>
      <c r="H275" s="8">
        <f>IFERROR((SUM($E254:G254)-SUM($E275:G275))/($C275*(1-(SUM($E275:G275)/SUM($E254:G254)))),0)</f>
        <v>0</v>
      </c>
      <c r="I275" s="8">
        <f>IFERROR((SUM($E254:H254)-SUM($E275:H275))/($C275*(1-(SUM($E275:H275)/SUM($E254:H254)))),0)</f>
        <v>0</v>
      </c>
      <c r="J275" s="8">
        <f>IFERROR((SUM($E254:I254)-SUM($E275:I275))/($C275*(1-(SUM($E275:I275)/SUM($E254:I254)))),0)</f>
        <v>0</v>
      </c>
      <c r="K275" s="8">
        <f>IFERROR((SUM($E254:J254)-SUM($E275:J275))/($C275*(1-(SUM($E275:J275)/SUM($E254:J254)))),0)</f>
        <v>0</v>
      </c>
      <c r="L275" s="8">
        <f>IFERROR((SUM($E254:K254)-SUM($E275:K275))/($C275*(1-(SUM($E275:K275)/SUM($E254:K254)))),0)</f>
        <v>0</v>
      </c>
      <c r="M275" s="8">
        <f>IFERROR((SUM($E254:L254)-SUM($E275:L275))/($C275*(1-(SUM($E275:L275)/SUM($E254:L254)))),0)</f>
        <v>0</v>
      </c>
      <c r="N275" s="8">
        <f>IFERROR((SUM($E254:M254)-SUM($E275:M275))/($C275*(1-(SUM($E275:M275)/SUM($E254:M254)))),0)</f>
        <v>0</v>
      </c>
      <c r="O275" s="8">
        <f>IFERROR((SUM($E254:N254)-SUM($E275:N275))/($C275*(1-(SUM($E275:N275)/SUM($E254:N254)))),0)</f>
        <v>0</v>
      </c>
      <c r="P275" s="8">
        <f>IFERROR((SUM($E254:O254)-SUM($E275:O275))/($C275*(1-(SUM($E275:O275)/SUM($E254:O254)))),0)</f>
        <v>0</v>
      </c>
      <c r="Q275" s="8">
        <f>IFERROR((SUM($E254:P254)-SUM($E275:P275))/($C275*(1-(SUM($E275:P275)/SUM($E254:P254)))),0)</f>
        <v>0</v>
      </c>
      <c r="R275" s="8">
        <f>IFERROR((SUM($E254:Q254)-SUM($E275:Q275))/($C275*(1-(SUM($E275:Q275)/SUM($E254:Q254)))),0)</f>
        <v>0</v>
      </c>
      <c r="S275" s="8">
        <f>IFERROR((SUM($E254:R254)-SUM($E275:R275))/($C275*(1-(SUM($E275:R275)/SUM($E254:R254)))),0)</f>
        <v>0</v>
      </c>
      <c r="T275" s="8">
        <f>IFERROR((SUM($E254:S254)-SUM($E275:S275))/($C275*(1-(SUM($E275:S275)/SUM($E254:S254)))),0)</f>
        <v>0</v>
      </c>
      <c r="U275" s="8">
        <f>IFERROR((SUM($E254:T254)-SUM($E275:T275))/($C275*(1-(SUM($E275:T275)/SUM($E254:T254)))),0)</f>
        <v>0</v>
      </c>
      <c r="V275" s="8">
        <f>IFERROR((SUM($E254:U254)-SUM($E275:U275))/($C275*(1-(SUM($E275:U275)/SUM($E254:U254)))),0)</f>
        <v>0</v>
      </c>
      <c r="W275" s="8">
        <f>IFERROR((SUM($E254:V254)-SUM($E275:V275))/($C275*(1-(SUM($E275:V275)/SUM($E254:V254)))),0)</f>
        <v>0</v>
      </c>
      <c r="X275" s="8">
        <f>IFERROR((SUM($E254:W254)-SUM($E275:W275))/($C275*(1-(SUM($E275:W275)/SUM($E254:W254)))),0)</f>
        <v>0</v>
      </c>
      <c r="Y275" s="8">
        <f>IFERROR((SUM($E254:X254)-SUM($E275:X275))/($C275*(1-(SUM($E275:X275)/SUM($E254:X254)))),0)</f>
        <v>0</v>
      </c>
      <c r="Z275" s="8">
        <f>IFERROR((SUM($E254:Y254)-SUM($E275:Y275))/($C275*(1-(SUM($E275:Y275)/SUM($E254:Y254)))),0)</f>
        <v>0</v>
      </c>
      <c r="AA275" s="8">
        <f>IFERROR((SUM($E254:Z254)-SUM($E275:Z275))/($C275*(1-(SUM($E275:Z275)/SUM($E254:Z254)))),0)</f>
        <v>0</v>
      </c>
    </row>
    <row r="276" spans="1:27" s="5" customFormat="1" ht="13.5" hidden="1" customHeight="1" outlineLevel="2" x14ac:dyDescent="0.2">
      <c r="A276" s="204"/>
      <c r="B276" s="28" t="s">
        <v>204</v>
      </c>
      <c r="C276" s="51">
        <v>10</v>
      </c>
      <c r="D276" s="30" t="s">
        <v>107</v>
      </c>
      <c r="E276" s="8">
        <f>IFERROR((SUM(#REF!)-SUM(#REF!))/($C276*(1-(SUM(#REF!)/SUM(#REF!)))),0)</f>
        <v>0</v>
      </c>
      <c r="F276" s="8">
        <f>IFERROR((SUM($E255:E255)-SUM($E276:E276))/($C276*(1-(SUM($E276:E276)/SUM($E255:E255)))),0)</f>
        <v>0</v>
      </c>
      <c r="G276" s="8">
        <f>IFERROR((SUM($E255:F255)-SUM($E276:F276))/($C276*(1-(SUM($E276:F276)/SUM($E255:F255)))),0)</f>
        <v>0</v>
      </c>
      <c r="H276" s="8">
        <f>IFERROR((SUM($E255:G255)-SUM($E276:G276))/($C276*(1-(SUM($E276:G276)/SUM($E255:G255)))),0)</f>
        <v>0</v>
      </c>
      <c r="I276" s="8">
        <f>IFERROR((SUM($E255:H255)-SUM($E276:H276))/($C276*(1-(SUM($E276:H276)/SUM($E255:H255)))),0)</f>
        <v>0</v>
      </c>
      <c r="J276" s="8">
        <f>IFERROR((SUM($E255:I255)-SUM($E276:I276))/($C276*(1-(SUM($E276:I276)/SUM($E255:I255)))),0)</f>
        <v>0</v>
      </c>
      <c r="K276" s="8">
        <f>IFERROR((SUM($E255:J255)-SUM($E276:J276))/($C276*(1-(SUM($E276:J276)/SUM($E255:J255)))),0)</f>
        <v>0</v>
      </c>
      <c r="L276" s="8">
        <f>IFERROR((SUM($E255:K255)-SUM($E276:K276))/($C276*(1-(SUM($E276:K276)/SUM($E255:K255)))),0)</f>
        <v>0</v>
      </c>
      <c r="M276" s="8">
        <f>IFERROR((SUM($E255:L255)-SUM($E276:L276))/($C276*(1-(SUM($E276:L276)/SUM($E255:L255)))),0)</f>
        <v>0</v>
      </c>
      <c r="N276" s="8">
        <f>IFERROR((SUM($E255:M255)-SUM($E276:M276))/($C276*(1-(SUM($E276:M276)/SUM($E255:M255)))),0)</f>
        <v>0</v>
      </c>
      <c r="O276" s="8">
        <f>IFERROR((SUM($E255:N255)-SUM($E276:N276))/($C276*(1-(SUM($E276:N276)/SUM($E255:N255)))),0)</f>
        <v>0</v>
      </c>
      <c r="P276" s="8">
        <f>IFERROR((SUM($E255:O255)-SUM($E276:O276))/($C276*(1-(SUM($E276:O276)/SUM($E255:O255)))),0)</f>
        <v>0</v>
      </c>
      <c r="Q276" s="8">
        <f>IFERROR((SUM($E255:P255)-SUM($E276:P276))/($C276*(1-(SUM($E276:P276)/SUM($E255:P255)))),0)</f>
        <v>0</v>
      </c>
      <c r="R276" s="8">
        <f>IFERROR((SUM($E255:Q255)-SUM($E276:Q276))/($C276*(1-(SUM($E276:Q276)/SUM($E255:Q255)))),0)</f>
        <v>0</v>
      </c>
      <c r="S276" s="8">
        <f>IFERROR((SUM($E255:R255)-SUM($E276:R276))/($C276*(1-(SUM($E276:R276)/SUM($E255:R255)))),0)</f>
        <v>0</v>
      </c>
      <c r="T276" s="8">
        <f>IFERROR((SUM($E255:S255)-SUM($E276:S276))/($C276*(1-(SUM($E276:S276)/SUM($E255:S255)))),0)</f>
        <v>0</v>
      </c>
      <c r="U276" s="8">
        <f>IFERROR((SUM($E255:T255)-SUM($E276:T276))/($C276*(1-(SUM($E276:T276)/SUM($E255:T255)))),0)</f>
        <v>0</v>
      </c>
      <c r="V276" s="8">
        <f>IFERROR((SUM($E255:U255)-SUM($E276:U276))/($C276*(1-(SUM($E276:U276)/SUM($E255:U255)))),0)</f>
        <v>0</v>
      </c>
      <c r="W276" s="8">
        <f>IFERROR((SUM($E255:V255)-SUM($E276:V276))/($C276*(1-(SUM($E276:V276)/SUM($E255:V255)))),0)</f>
        <v>0</v>
      </c>
      <c r="X276" s="8">
        <f>IFERROR((SUM($E255:W255)-SUM($E276:W276))/($C276*(1-(SUM($E276:W276)/SUM($E255:W255)))),0)</f>
        <v>0</v>
      </c>
      <c r="Y276" s="8">
        <f>IFERROR((SUM($E255:X255)-SUM($E276:X276))/($C276*(1-(SUM($E276:X276)/SUM($E255:X255)))),0)</f>
        <v>0</v>
      </c>
      <c r="Z276" s="8">
        <f>IFERROR((SUM($E255:Y255)-SUM($E276:Y276))/($C276*(1-(SUM($E276:Y276)/SUM($E255:Y255)))),0)</f>
        <v>0</v>
      </c>
      <c r="AA276" s="8">
        <f>IFERROR((SUM($E255:Z255)-SUM($E276:Z276))/($C276*(1-(SUM($E276:Z276)/SUM($E255:Z255)))),0)</f>
        <v>0</v>
      </c>
    </row>
    <row r="277" spans="1:27" s="5" customFormat="1" ht="13.5" hidden="1" customHeight="1" outlineLevel="2" x14ac:dyDescent="0.2">
      <c r="A277" s="204"/>
      <c r="B277" s="28" t="s">
        <v>205</v>
      </c>
      <c r="C277" s="51">
        <v>10</v>
      </c>
      <c r="D277" s="30" t="s">
        <v>107</v>
      </c>
      <c r="E277" s="8">
        <f>IFERROR((SUM(#REF!)-SUM(#REF!))/($C277*(1-(SUM(#REF!)/SUM(#REF!)))),0)</f>
        <v>0</v>
      </c>
      <c r="F277" s="8">
        <f>IFERROR((SUM($E256:E256)-SUM($E277:E277))/($C277*(1-(SUM($E277:E277)/SUM($E256:E256)))),0)</f>
        <v>0</v>
      </c>
      <c r="G277" s="8">
        <f>IFERROR((SUM($E256:F256)-SUM($E277:F277))/($C277*(1-(SUM($E277:F277)/SUM($E256:F256)))),0)</f>
        <v>0</v>
      </c>
      <c r="H277" s="8">
        <f>IFERROR((SUM($E256:G256)-SUM($E277:G277))/($C277*(1-(SUM($E277:G277)/SUM($E256:G256)))),0)</f>
        <v>0</v>
      </c>
      <c r="I277" s="8">
        <f>IFERROR((SUM($E256:H256)-SUM($E277:H277))/($C277*(1-(SUM($E277:H277)/SUM($E256:H256)))),0)</f>
        <v>0</v>
      </c>
      <c r="J277" s="8">
        <f>IFERROR((SUM($E256:I256)-SUM($E277:I277))/($C277*(1-(SUM($E277:I277)/SUM($E256:I256)))),0)</f>
        <v>0</v>
      </c>
      <c r="K277" s="8">
        <f>IFERROR((SUM($E256:J256)-SUM($E277:J277))/($C277*(1-(SUM($E277:J277)/SUM($E256:J256)))),0)</f>
        <v>0</v>
      </c>
      <c r="L277" s="8">
        <f>IFERROR((SUM($E256:K256)-SUM($E277:K277))/($C277*(1-(SUM($E277:K277)/SUM($E256:K256)))),0)</f>
        <v>0</v>
      </c>
      <c r="M277" s="8">
        <f>IFERROR((SUM($E256:L256)-SUM($E277:L277))/($C277*(1-(SUM($E277:L277)/SUM($E256:L256)))),0)</f>
        <v>0</v>
      </c>
      <c r="N277" s="8">
        <f>IFERROR((SUM($E256:M256)-SUM($E277:M277))/($C277*(1-(SUM($E277:M277)/SUM($E256:M256)))),0)</f>
        <v>0</v>
      </c>
      <c r="O277" s="8">
        <f>IFERROR((SUM($E256:N256)-SUM($E277:N277))/($C277*(1-(SUM($E277:N277)/SUM($E256:N256)))),0)</f>
        <v>0</v>
      </c>
      <c r="P277" s="8">
        <f>IFERROR((SUM($E256:O256)-SUM($E277:O277))/($C277*(1-(SUM($E277:O277)/SUM($E256:O256)))),0)</f>
        <v>0</v>
      </c>
      <c r="Q277" s="8">
        <f>IFERROR((SUM($E256:P256)-SUM($E277:P277))/($C277*(1-(SUM($E277:P277)/SUM($E256:P256)))),0)</f>
        <v>0</v>
      </c>
      <c r="R277" s="8">
        <f>IFERROR((SUM($E256:Q256)-SUM($E277:Q277))/($C277*(1-(SUM($E277:Q277)/SUM($E256:Q256)))),0)</f>
        <v>0</v>
      </c>
      <c r="S277" s="8">
        <f>IFERROR((SUM($E256:R256)-SUM($E277:R277))/($C277*(1-(SUM($E277:R277)/SUM($E256:R256)))),0)</f>
        <v>0</v>
      </c>
      <c r="T277" s="8">
        <f>IFERROR((SUM($E256:S256)-SUM($E277:S277))/($C277*(1-(SUM($E277:S277)/SUM($E256:S256)))),0)</f>
        <v>0</v>
      </c>
      <c r="U277" s="8">
        <f>IFERROR((SUM($E256:T256)-SUM($E277:T277))/($C277*(1-(SUM($E277:T277)/SUM($E256:T256)))),0)</f>
        <v>0</v>
      </c>
      <c r="V277" s="8">
        <f>IFERROR((SUM($E256:U256)-SUM($E277:U277))/($C277*(1-(SUM($E277:U277)/SUM($E256:U256)))),0)</f>
        <v>0</v>
      </c>
      <c r="W277" s="8">
        <f>IFERROR((SUM($E256:V256)-SUM($E277:V277))/($C277*(1-(SUM($E277:V277)/SUM($E256:V256)))),0)</f>
        <v>0</v>
      </c>
      <c r="X277" s="8">
        <f>IFERROR((SUM($E256:W256)-SUM($E277:W277))/($C277*(1-(SUM($E277:W277)/SUM($E256:W256)))),0)</f>
        <v>0</v>
      </c>
      <c r="Y277" s="8">
        <f>IFERROR((SUM($E256:X256)-SUM($E277:X277))/($C277*(1-(SUM($E277:X277)/SUM($E256:X256)))),0)</f>
        <v>0</v>
      </c>
      <c r="Z277" s="8">
        <f>IFERROR((SUM($E256:Y256)-SUM($E277:Y277))/($C277*(1-(SUM($E277:Y277)/SUM($E256:Y256)))),0)</f>
        <v>0</v>
      </c>
      <c r="AA277" s="8">
        <f>IFERROR((SUM($E256:Z256)-SUM($E277:Z277))/($C277*(1-(SUM($E277:Z277)/SUM($E256:Z256)))),0)</f>
        <v>0</v>
      </c>
    </row>
    <row r="278" spans="1:27" s="5" customFormat="1" ht="13.5" hidden="1" customHeight="1" outlineLevel="2" x14ac:dyDescent="0.2">
      <c r="A278" s="209"/>
      <c r="B278" s="28" t="s">
        <v>206</v>
      </c>
      <c r="C278" s="51">
        <v>10</v>
      </c>
      <c r="D278" s="30" t="s">
        <v>107</v>
      </c>
      <c r="E278" s="8">
        <f>IFERROR((SUM(#REF!)-SUM(#REF!))/($C278*(1-(SUM(#REF!)/SUM(#REF!)))),0)</f>
        <v>0</v>
      </c>
      <c r="F278" s="8">
        <f>IFERROR((SUM($E257:E257)-SUM($E278:E278))/($C278*(1-(SUM($E278:E278)/SUM($E257:E257)))),0)</f>
        <v>0</v>
      </c>
      <c r="G278" s="8">
        <f>IFERROR((SUM($E257:F257)-SUM($E278:F278))/($C278*(1-(SUM($E278:F278)/SUM($E257:F257)))),0)</f>
        <v>0</v>
      </c>
      <c r="H278" s="8">
        <f>IFERROR((SUM($E257:G257)-SUM($E278:G278))/($C278*(1-(SUM($E278:G278)/SUM($E257:G257)))),0)</f>
        <v>0</v>
      </c>
      <c r="I278" s="8">
        <f>IFERROR((SUM($E257:H257)-SUM($E278:H278))/($C278*(1-(SUM($E278:H278)/SUM($E257:H257)))),0)</f>
        <v>0</v>
      </c>
      <c r="J278" s="8">
        <f>IFERROR((SUM($E257:I257)-SUM($E278:I278))/($C278*(1-(SUM($E278:I278)/SUM($E257:I257)))),0)</f>
        <v>0</v>
      </c>
      <c r="K278" s="8">
        <f>IFERROR((SUM($E257:J257)-SUM($E278:J278))/($C278*(1-(SUM($E278:J278)/SUM($E257:J257)))),0)</f>
        <v>0</v>
      </c>
      <c r="L278" s="8">
        <f>IFERROR((SUM($E257:K257)-SUM($E278:K278))/($C278*(1-(SUM($E278:K278)/SUM($E257:K257)))),0)</f>
        <v>0</v>
      </c>
      <c r="M278" s="8">
        <f>IFERROR((SUM($E257:L257)-SUM($E278:L278))/($C278*(1-(SUM($E278:L278)/SUM($E257:L257)))),0)</f>
        <v>0</v>
      </c>
      <c r="N278" s="8">
        <f>IFERROR((SUM($E257:M257)-SUM($E278:M278))/($C278*(1-(SUM($E278:M278)/SUM($E257:M257)))),0)</f>
        <v>0</v>
      </c>
      <c r="O278" s="8">
        <f>IFERROR((SUM($E257:N257)-SUM($E278:N278))/($C278*(1-(SUM($E278:N278)/SUM($E257:N257)))),0)</f>
        <v>0</v>
      </c>
      <c r="P278" s="8">
        <f>IFERROR((SUM($E257:O257)-SUM($E278:O278))/($C278*(1-(SUM($E278:O278)/SUM($E257:O257)))),0)</f>
        <v>0</v>
      </c>
      <c r="Q278" s="8">
        <f>IFERROR((SUM($E257:P257)-SUM($E278:P278))/($C278*(1-(SUM($E278:P278)/SUM($E257:P257)))),0)</f>
        <v>0</v>
      </c>
      <c r="R278" s="8">
        <f>IFERROR((SUM($E257:Q257)-SUM($E278:Q278))/($C278*(1-(SUM($E278:Q278)/SUM($E257:Q257)))),0)</f>
        <v>0</v>
      </c>
      <c r="S278" s="8">
        <f>IFERROR((SUM($E257:R257)-SUM($E278:R278))/($C278*(1-(SUM($E278:R278)/SUM($E257:R257)))),0)</f>
        <v>0</v>
      </c>
      <c r="T278" s="8">
        <f>IFERROR((SUM($E257:S257)-SUM($E278:S278))/($C278*(1-(SUM($E278:S278)/SUM($E257:S257)))),0)</f>
        <v>0</v>
      </c>
      <c r="U278" s="8">
        <f>IFERROR((SUM($E257:T257)-SUM($E278:T278))/($C278*(1-(SUM($E278:T278)/SUM($E257:T257)))),0)</f>
        <v>0</v>
      </c>
      <c r="V278" s="8">
        <f>IFERROR((SUM($E257:U257)-SUM($E278:U278))/($C278*(1-(SUM($E278:U278)/SUM($E257:U257)))),0)</f>
        <v>0</v>
      </c>
      <c r="W278" s="8">
        <f>IFERROR((SUM($E257:V257)-SUM($E278:V278))/($C278*(1-(SUM($E278:V278)/SUM($E257:V257)))),0)</f>
        <v>0</v>
      </c>
      <c r="X278" s="8">
        <f>IFERROR((SUM($E257:W257)-SUM($E278:W278))/($C278*(1-(SUM($E278:W278)/SUM($E257:W257)))),0)</f>
        <v>0</v>
      </c>
      <c r="Y278" s="8">
        <f>IFERROR((SUM($E257:X257)-SUM($E278:X278))/($C278*(1-(SUM($E278:X278)/SUM($E257:X257)))),0)</f>
        <v>0</v>
      </c>
      <c r="Z278" s="8">
        <f>IFERROR((SUM($E257:Y257)-SUM($E278:Y278))/($C278*(1-(SUM($E278:Y278)/SUM($E257:Y257)))),0)</f>
        <v>0</v>
      </c>
      <c r="AA278" s="8">
        <f>IFERROR((SUM($E257:Z257)-SUM($E278:Z278))/($C278*(1-(SUM($E278:Z278)/SUM($E257:Z257)))),0)</f>
        <v>0</v>
      </c>
    </row>
    <row r="279" spans="1:27" s="5" customFormat="1" ht="13.5" hidden="1" customHeight="1" outlineLevel="2" x14ac:dyDescent="0.2">
      <c r="A279" s="209"/>
      <c r="B279" s="28" t="s">
        <v>207</v>
      </c>
      <c r="C279" s="51">
        <v>10</v>
      </c>
      <c r="D279" s="30" t="s">
        <v>107</v>
      </c>
      <c r="E279" s="8">
        <f>IFERROR((SUM(#REF!)-SUM(#REF!))/($C279*(1-(SUM(#REF!)/SUM(#REF!)))),0)</f>
        <v>0</v>
      </c>
      <c r="F279" s="8">
        <f>IFERROR((SUM($E258:E258)-SUM($E279:E279))/($C279*(1-(SUM($E279:E279)/SUM($E258:E258)))),0)</f>
        <v>0</v>
      </c>
      <c r="G279" s="8">
        <f>IFERROR((SUM($E258:F258)-SUM($E279:F279))/($C279*(1-(SUM($E279:F279)/SUM($E258:F258)))),0)</f>
        <v>0</v>
      </c>
      <c r="H279" s="8">
        <f>IFERROR((SUM($E258:G258)-SUM($E279:G279))/($C279*(1-(SUM($E279:G279)/SUM($E258:G258)))),0)</f>
        <v>0</v>
      </c>
      <c r="I279" s="8">
        <f>IFERROR((SUM($E258:H258)-SUM($E279:H279))/($C279*(1-(SUM($E279:H279)/SUM($E258:H258)))),0)</f>
        <v>0</v>
      </c>
      <c r="J279" s="8">
        <f>IFERROR((SUM($E258:I258)-SUM($E279:I279))/($C279*(1-(SUM($E279:I279)/SUM($E258:I258)))),0)</f>
        <v>0</v>
      </c>
      <c r="K279" s="8">
        <f>IFERROR((SUM($E258:J258)-SUM($E279:J279))/($C279*(1-(SUM($E279:J279)/SUM($E258:J258)))),0)</f>
        <v>0</v>
      </c>
      <c r="L279" s="8">
        <f>IFERROR((SUM($E258:K258)-SUM($E279:K279))/($C279*(1-(SUM($E279:K279)/SUM($E258:K258)))),0)</f>
        <v>0</v>
      </c>
      <c r="M279" s="8">
        <f>IFERROR((SUM($E258:L258)-SUM($E279:L279))/($C279*(1-(SUM($E279:L279)/SUM($E258:L258)))),0)</f>
        <v>0</v>
      </c>
      <c r="N279" s="8">
        <f>IFERROR((SUM($E258:M258)-SUM($E279:M279))/($C279*(1-(SUM($E279:M279)/SUM($E258:M258)))),0)</f>
        <v>0</v>
      </c>
      <c r="O279" s="8">
        <f>IFERROR((SUM($E258:N258)-SUM($E279:N279))/($C279*(1-(SUM($E279:N279)/SUM($E258:N258)))),0)</f>
        <v>0</v>
      </c>
      <c r="P279" s="8">
        <f>IFERROR((SUM($E258:O258)-SUM($E279:O279))/($C279*(1-(SUM($E279:O279)/SUM($E258:O258)))),0)</f>
        <v>0</v>
      </c>
      <c r="Q279" s="8">
        <f>IFERROR((SUM($E258:P258)-SUM($E279:P279))/($C279*(1-(SUM($E279:P279)/SUM($E258:P258)))),0)</f>
        <v>0</v>
      </c>
      <c r="R279" s="8">
        <f>IFERROR((SUM($E258:Q258)-SUM($E279:Q279))/($C279*(1-(SUM($E279:Q279)/SUM($E258:Q258)))),0)</f>
        <v>0</v>
      </c>
      <c r="S279" s="8">
        <f>IFERROR((SUM($E258:R258)-SUM($E279:R279))/($C279*(1-(SUM($E279:R279)/SUM($E258:R258)))),0)</f>
        <v>0</v>
      </c>
      <c r="T279" s="8">
        <f>IFERROR((SUM($E258:S258)-SUM($E279:S279))/($C279*(1-(SUM($E279:S279)/SUM($E258:S258)))),0)</f>
        <v>0</v>
      </c>
      <c r="U279" s="8">
        <f>IFERROR((SUM($E258:T258)-SUM($E279:T279))/($C279*(1-(SUM($E279:T279)/SUM($E258:T258)))),0)</f>
        <v>0</v>
      </c>
      <c r="V279" s="8">
        <f>IFERROR((SUM($E258:U258)-SUM($E279:U279))/($C279*(1-(SUM($E279:U279)/SUM($E258:U258)))),0)</f>
        <v>0</v>
      </c>
      <c r="W279" s="8">
        <f>IFERROR((SUM($E258:V258)-SUM($E279:V279))/($C279*(1-(SUM($E279:V279)/SUM($E258:V258)))),0)</f>
        <v>0</v>
      </c>
      <c r="X279" s="8">
        <f>IFERROR((SUM($E258:W258)-SUM($E279:W279))/($C279*(1-(SUM($E279:W279)/SUM($E258:W258)))),0)</f>
        <v>0</v>
      </c>
      <c r="Y279" s="8">
        <f>IFERROR((SUM($E258:X258)-SUM($E279:X279))/($C279*(1-(SUM($E279:X279)/SUM($E258:X258)))),0)</f>
        <v>0</v>
      </c>
      <c r="Z279" s="8">
        <f>IFERROR((SUM($E258:Y258)-SUM($E279:Y279))/($C279*(1-(SUM($E279:Y279)/SUM($E258:Y258)))),0)</f>
        <v>0</v>
      </c>
      <c r="AA279" s="8">
        <f>IFERROR((SUM($E258:Z258)-SUM($E279:Z279))/($C279*(1-(SUM($E279:Z279)/SUM($E258:Z258)))),0)</f>
        <v>0</v>
      </c>
    </row>
    <row r="280" spans="1:27" s="5" customFormat="1" ht="13.5" hidden="1" customHeight="1" outlineLevel="2" x14ac:dyDescent="0.2">
      <c r="A280" s="209"/>
      <c r="B280" s="28" t="s">
        <v>208</v>
      </c>
      <c r="C280" s="51">
        <v>10</v>
      </c>
      <c r="D280" s="30" t="s">
        <v>107</v>
      </c>
      <c r="E280" s="8">
        <f>IFERROR((SUM(#REF!)-SUM(#REF!))/($C280*(1-(SUM(#REF!)/SUM(#REF!)))),0)</f>
        <v>0</v>
      </c>
      <c r="F280" s="8">
        <f>IFERROR((SUM($E259:E259)-SUM($E280:E280))/($C280*(1-(SUM($E280:E280)/SUM($E259:E259)))),0)</f>
        <v>0</v>
      </c>
      <c r="G280" s="8">
        <f>IFERROR((SUM($E259:F259)-SUM($E280:F280))/($C280*(1-(SUM($E280:F280)/SUM($E259:F259)))),0)</f>
        <v>0</v>
      </c>
      <c r="H280" s="8">
        <f>IFERROR((SUM($E259:G259)-SUM($E280:G280))/($C280*(1-(SUM($E280:G280)/SUM($E259:G259)))),0)</f>
        <v>0</v>
      </c>
      <c r="I280" s="8">
        <f>IFERROR((SUM($E259:H259)-SUM($E280:H280))/($C280*(1-(SUM($E280:H280)/SUM($E259:H259)))),0)</f>
        <v>0</v>
      </c>
      <c r="J280" s="8">
        <f>IFERROR((SUM($E259:I259)-SUM($E280:I280))/($C280*(1-(SUM($E280:I280)/SUM($E259:I259)))),0)</f>
        <v>0</v>
      </c>
      <c r="K280" s="8">
        <f>IFERROR((SUM($E259:J259)-SUM($E280:J280))/($C280*(1-(SUM($E280:J280)/SUM($E259:J259)))),0)</f>
        <v>0</v>
      </c>
      <c r="L280" s="8">
        <f>IFERROR((SUM($E259:K259)-SUM($E280:K280))/($C280*(1-(SUM($E280:K280)/SUM($E259:K259)))),0)</f>
        <v>0</v>
      </c>
      <c r="M280" s="8">
        <f>IFERROR((SUM($E259:L259)-SUM($E280:L280))/($C280*(1-(SUM($E280:L280)/SUM($E259:L259)))),0)</f>
        <v>0</v>
      </c>
      <c r="N280" s="8">
        <f>IFERROR((SUM($E259:M259)-SUM($E280:M280))/($C280*(1-(SUM($E280:M280)/SUM($E259:M259)))),0)</f>
        <v>0</v>
      </c>
      <c r="O280" s="8">
        <f>IFERROR((SUM($E259:N259)-SUM($E280:N280))/($C280*(1-(SUM($E280:N280)/SUM($E259:N259)))),0)</f>
        <v>0</v>
      </c>
      <c r="P280" s="8">
        <f>IFERROR((SUM($E259:O259)-SUM($E280:O280))/($C280*(1-(SUM($E280:O280)/SUM($E259:O259)))),0)</f>
        <v>0</v>
      </c>
      <c r="Q280" s="8">
        <f>IFERROR((SUM($E259:P259)-SUM($E280:P280))/($C280*(1-(SUM($E280:P280)/SUM($E259:P259)))),0)</f>
        <v>0</v>
      </c>
      <c r="R280" s="8">
        <f>IFERROR((SUM($E259:Q259)-SUM($E280:Q280))/($C280*(1-(SUM($E280:Q280)/SUM($E259:Q259)))),0)</f>
        <v>0</v>
      </c>
      <c r="S280" s="8">
        <f>IFERROR((SUM($E259:R259)-SUM($E280:R280))/($C280*(1-(SUM($E280:R280)/SUM($E259:R259)))),0)</f>
        <v>0</v>
      </c>
      <c r="T280" s="8">
        <f>IFERROR((SUM($E259:S259)-SUM($E280:S280))/($C280*(1-(SUM($E280:S280)/SUM($E259:S259)))),0)</f>
        <v>0</v>
      </c>
      <c r="U280" s="8">
        <f>IFERROR((SUM($E259:T259)-SUM($E280:T280))/($C280*(1-(SUM($E280:T280)/SUM($E259:T259)))),0)</f>
        <v>0</v>
      </c>
      <c r="V280" s="8">
        <f>IFERROR((SUM($E259:U259)-SUM($E280:U280))/($C280*(1-(SUM($E280:U280)/SUM($E259:U259)))),0)</f>
        <v>0</v>
      </c>
      <c r="W280" s="8">
        <f>IFERROR((SUM($E259:V259)-SUM($E280:V280))/($C280*(1-(SUM($E280:V280)/SUM($E259:V259)))),0)</f>
        <v>0</v>
      </c>
      <c r="X280" s="8">
        <f>IFERROR((SUM($E259:W259)-SUM($E280:W280))/($C280*(1-(SUM($E280:W280)/SUM($E259:W259)))),0)</f>
        <v>0</v>
      </c>
      <c r="Y280" s="8">
        <f>IFERROR((SUM($E259:X259)-SUM($E280:X280))/($C280*(1-(SUM($E280:X280)/SUM($E259:X259)))),0)</f>
        <v>0</v>
      </c>
      <c r="Z280" s="8">
        <f>IFERROR((SUM($E259:Y259)-SUM($E280:Y280))/($C280*(1-(SUM($E280:Y280)/SUM($E259:Y259)))),0)</f>
        <v>0</v>
      </c>
      <c r="AA280" s="8">
        <f>IFERROR((SUM($E259:Z259)-SUM($E280:Z280))/($C280*(1-(SUM($E280:Z280)/SUM($E259:Z259)))),0)</f>
        <v>0</v>
      </c>
    </row>
    <row r="281" spans="1:27" s="5" customFormat="1" ht="13.5" hidden="1" customHeight="1" outlineLevel="2" x14ac:dyDescent="0.2">
      <c r="A281" s="209"/>
      <c r="B281" s="28" t="s">
        <v>209</v>
      </c>
      <c r="C281" s="51">
        <v>10</v>
      </c>
      <c r="D281" s="30" t="s">
        <v>107</v>
      </c>
      <c r="E281" s="8">
        <f>IFERROR((SUM(#REF!)-SUM(#REF!))/($C281*(1-(SUM(#REF!)/SUM(#REF!)))),0)</f>
        <v>0</v>
      </c>
      <c r="F281" s="8">
        <f>IFERROR((SUM($E260:E260)-SUM($E281:E281))/($C281*(1-(SUM($E281:E281)/SUM($E260:E260)))),0)</f>
        <v>0</v>
      </c>
      <c r="G281" s="8">
        <f>IFERROR((SUM($E260:F260)-SUM($E281:F281))/($C281*(1-(SUM($E281:F281)/SUM($E260:F260)))),0)</f>
        <v>0</v>
      </c>
      <c r="H281" s="8">
        <f>IFERROR((SUM($E260:G260)-SUM($E281:G281))/($C281*(1-(SUM($E281:G281)/SUM($E260:G260)))),0)</f>
        <v>0</v>
      </c>
      <c r="I281" s="8">
        <f>IFERROR((SUM($E260:H260)-SUM($E281:H281))/($C281*(1-(SUM($E281:H281)/SUM($E260:H260)))),0)</f>
        <v>0</v>
      </c>
      <c r="J281" s="8">
        <f>IFERROR((SUM($E260:I260)-SUM($E281:I281))/($C281*(1-(SUM($E281:I281)/SUM($E260:I260)))),0)</f>
        <v>0</v>
      </c>
      <c r="K281" s="8">
        <f>IFERROR((SUM($E260:J260)-SUM($E281:J281))/($C281*(1-(SUM($E281:J281)/SUM($E260:J260)))),0)</f>
        <v>0</v>
      </c>
      <c r="L281" s="8">
        <f>IFERROR((SUM($E260:K260)-SUM($E281:K281))/($C281*(1-(SUM($E281:K281)/SUM($E260:K260)))),0)</f>
        <v>0</v>
      </c>
      <c r="M281" s="8">
        <f>IFERROR((SUM($E260:L260)-SUM($E281:L281))/($C281*(1-(SUM($E281:L281)/SUM($E260:L260)))),0)</f>
        <v>0</v>
      </c>
      <c r="N281" s="8">
        <f>IFERROR((SUM($E260:M260)-SUM($E281:M281))/($C281*(1-(SUM($E281:M281)/SUM($E260:M260)))),0)</f>
        <v>0</v>
      </c>
      <c r="O281" s="8">
        <f>IFERROR((SUM($E260:N260)-SUM($E281:N281))/($C281*(1-(SUM($E281:N281)/SUM($E260:N260)))),0)</f>
        <v>0</v>
      </c>
      <c r="P281" s="8">
        <f>IFERROR((SUM($E260:O260)-SUM($E281:O281))/($C281*(1-(SUM($E281:O281)/SUM($E260:O260)))),0)</f>
        <v>0</v>
      </c>
      <c r="Q281" s="8">
        <f>IFERROR((SUM($E260:P260)-SUM($E281:P281))/($C281*(1-(SUM($E281:P281)/SUM($E260:P260)))),0)</f>
        <v>0</v>
      </c>
      <c r="R281" s="8">
        <f>IFERROR((SUM($E260:Q260)-SUM($E281:Q281))/($C281*(1-(SUM($E281:Q281)/SUM($E260:Q260)))),0)</f>
        <v>0</v>
      </c>
      <c r="S281" s="8">
        <f>IFERROR((SUM($E260:R260)-SUM($E281:R281))/($C281*(1-(SUM($E281:R281)/SUM($E260:R260)))),0)</f>
        <v>0</v>
      </c>
      <c r="T281" s="8">
        <f>IFERROR((SUM($E260:S260)-SUM($E281:S281))/($C281*(1-(SUM($E281:S281)/SUM($E260:S260)))),0)</f>
        <v>0</v>
      </c>
      <c r="U281" s="8">
        <f>IFERROR((SUM($E260:T260)-SUM($E281:T281))/($C281*(1-(SUM($E281:T281)/SUM($E260:T260)))),0)</f>
        <v>0</v>
      </c>
      <c r="V281" s="8">
        <f>IFERROR((SUM($E260:U260)-SUM($E281:U281))/($C281*(1-(SUM($E281:U281)/SUM($E260:U260)))),0)</f>
        <v>0</v>
      </c>
      <c r="W281" s="8">
        <f>IFERROR((SUM($E260:V260)-SUM($E281:V281))/($C281*(1-(SUM($E281:V281)/SUM($E260:V260)))),0)</f>
        <v>0</v>
      </c>
      <c r="X281" s="8">
        <f>IFERROR((SUM($E260:W260)-SUM($E281:W281))/($C281*(1-(SUM($E281:W281)/SUM($E260:W260)))),0)</f>
        <v>0</v>
      </c>
      <c r="Y281" s="8">
        <f>IFERROR((SUM($E260:X260)-SUM($E281:X281))/($C281*(1-(SUM($E281:X281)/SUM($E260:X260)))),0)</f>
        <v>0</v>
      </c>
      <c r="Z281" s="8">
        <f>IFERROR((SUM($E260:Y260)-SUM($E281:Y281))/($C281*(1-(SUM($E281:Y281)/SUM($E260:Y260)))),0)</f>
        <v>0</v>
      </c>
      <c r="AA281" s="8">
        <f>IFERROR((SUM($E260:Z260)-SUM($E281:Z281))/($C281*(1-(SUM($E281:Z281)/SUM($E260:Z260)))),0)</f>
        <v>0</v>
      </c>
    </row>
    <row r="282" spans="1:27" s="5" customFormat="1" ht="13.5" hidden="1" customHeight="1" outlineLevel="2" x14ac:dyDescent="0.2">
      <c r="A282" s="209"/>
      <c r="B282" s="28" t="s">
        <v>210</v>
      </c>
      <c r="C282" s="51">
        <v>10</v>
      </c>
      <c r="D282" s="30" t="s">
        <v>107</v>
      </c>
      <c r="E282" s="8">
        <f>IFERROR((SUM(#REF!)-SUM(#REF!))/($C282*(1-(SUM(#REF!)/SUM(#REF!)))),0)</f>
        <v>0</v>
      </c>
      <c r="F282" s="8">
        <f>IFERROR((SUM($E261:E261)-SUM($E282:E282))/($C282*(1-(SUM($E282:E282)/SUM($E261:E261)))),0)</f>
        <v>0</v>
      </c>
      <c r="G282" s="8">
        <f>IFERROR((SUM($E261:F261)-SUM($E282:F282))/($C282*(1-(SUM($E282:F282)/SUM($E261:F261)))),0)</f>
        <v>0</v>
      </c>
      <c r="H282" s="8">
        <f>IFERROR((SUM($E261:G261)-SUM($E282:G282))/($C282*(1-(SUM($E282:G282)/SUM($E261:G261)))),0)</f>
        <v>0</v>
      </c>
      <c r="I282" s="8">
        <f>IFERROR((SUM($E261:H261)-SUM($E282:H282))/($C282*(1-(SUM($E282:H282)/SUM($E261:H261)))),0)</f>
        <v>0</v>
      </c>
      <c r="J282" s="8">
        <f>IFERROR((SUM($E261:I261)-SUM($E282:I282))/($C282*(1-(SUM($E282:I282)/SUM($E261:I261)))),0)</f>
        <v>0</v>
      </c>
      <c r="K282" s="8">
        <f>IFERROR((SUM($E261:J261)-SUM($E282:J282))/($C282*(1-(SUM($E282:J282)/SUM($E261:J261)))),0)</f>
        <v>0</v>
      </c>
      <c r="L282" s="8">
        <f>IFERROR((SUM($E261:K261)-SUM($E282:K282))/($C282*(1-(SUM($E282:K282)/SUM($E261:K261)))),0)</f>
        <v>0</v>
      </c>
      <c r="M282" s="8">
        <f>IFERROR((SUM($E261:L261)-SUM($E282:L282))/($C282*(1-(SUM($E282:L282)/SUM($E261:L261)))),0)</f>
        <v>0</v>
      </c>
      <c r="N282" s="8">
        <f>IFERROR((SUM($E261:M261)-SUM($E282:M282))/($C282*(1-(SUM($E282:M282)/SUM($E261:M261)))),0)</f>
        <v>0</v>
      </c>
      <c r="O282" s="8">
        <f>IFERROR((SUM($E261:N261)-SUM($E282:N282))/($C282*(1-(SUM($E282:N282)/SUM($E261:N261)))),0)</f>
        <v>0</v>
      </c>
      <c r="P282" s="8">
        <f>IFERROR((SUM($E261:O261)-SUM($E282:O282))/($C282*(1-(SUM($E282:O282)/SUM($E261:O261)))),0)</f>
        <v>0</v>
      </c>
      <c r="Q282" s="8">
        <f>IFERROR((SUM($E261:P261)-SUM($E282:P282))/($C282*(1-(SUM($E282:P282)/SUM($E261:P261)))),0)</f>
        <v>0</v>
      </c>
      <c r="R282" s="8">
        <f>IFERROR((SUM($E261:Q261)-SUM($E282:Q282))/($C282*(1-(SUM($E282:Q282)/SUM($E261:Q261)))),0)</f>
        <v>0</v>
      </c>
      <c r="S282" s="8">
        <f>IFERROR((SUM($E261:R261)-SUM($E282:R282))/($C282*(1-(SUM($E282:R282)/SUM($E261:R261)))),0)</f>
        <v>0</v>
      </c>
      <c r="T282" s="8">
        <f>IFERROR((SUM($E261:S261)-SUM($E282:S282))/($C282*(1-(SUM($E282:S282)/SUM($E261:S261)))),0)</f>
        <v>0</v>
      </c>
      <c r="U282" s="8">
        <f>IFERROR((SUM($E261:T261)-SUM($E282:T282))/($C282*(1-(SUM($E282:T282)/SUM($E261:T261)))),0)</f>
        <v>0</v>
      </c>
      <c r="V282" s="8">
        <f>IFERROR((SUM($E261:U261)-SUM($E282:U282))/($C282*(1-(SUM($E282:U282)/SUM($E261:U261)))),0)</f>
        <v>0</v>
      </c>
      <c r="W282" s="8">
        <f>IFERROR((SUM($E261:V261)-SUM($E282:V282))/($C282*(1-(SUM($E282:V282)/SUM($E261:V261)))),0)</f>
        <v>0</v>
      </c>
      <c r="X282" s="8">
        <f>IFERROR((SUM($E261:W261)-SUM($E282:W282))/($C282*(1-(SUM($E282:W282)/SUM($E261:W261)))),0)</f>
        <v>0</v>
      </c>
      <c r="Y282" s="8">
        <f>IFERROR((SUM($E261:X261)-SUM($E282:X282))/($C282*(1-(SUM($E282:X282)/SUM($E261:X261)))),0)</f>
        <v>0</v>
      </c>
      <c r="Z282" s="8">
        <f>IFERROR((SUM($E261:Y261)-SUM($E282:Y282))/($C282*(1-(SUM($E282:Y282)/SUM($E261:Y261)))),0)</f>
        <v>0</v>
      </c>
      <c r="AA282" s="8">
        <f>IFERROR((SUM($E261:Z261)-SUM($E282:Z282))/($C282*(1-(SUM($E282:Z282)/SUM($E261:Z261)))),0)</f>
        <v>0</v>
      </c>
    </row>
    <row r="283" spans="1:27" s="5" customFormat="1" ht="13.5" hidden="1" customHeight="1" outlineLevel="2" x14ac:dyDescent="0.2">
      <c r="A283" s="209"/>
      <c r="B283" s="28" t="s">
        <v>211</v>
      </c>
      <c r="C283" s="51">
        <v>10</v>
      </c>
      <c r="D283" s="30" t="s">
        <v>107</v>
      </c>
      <c r="E283" s="8">
        <f>IFERROR((SUM(#REF!)-SUM(#REF!))/($C283*(1-(SUM(#REF!)/SUM(#REF!)))),0)</f>
        <v>0</v>
      </c>
      <c r="F283" s="8">
        <f>IFERROR((SUM($E262:E262)-SUM($E283:E283))/($C283*(1-(SUM($E283:E283)/SUM($E262:E262)))),0)</f>
        <v>0</v>
      </c>
      <c r="G283" s="8">
        <f>IFERROR((SUM($E262:F262)-SUM($E283:F283))/($C283*(1-(SUM($E283:F283)/SUM($E262:F262)))),0)</f>
        <v>0</v>
      </c>
      <c r="H283" s="8">
        <f>IFERROR((SUM($E262:G262)-SUM($E283:G283))/($C283*(1-(SUM($E283:G283)/SUM($E262:G262)))),0)</f>
        <v>0</v>
      </c>
      <c r="I283" s="8">
        <f>IFERROR((SUM($E262:H262)-SUM($E283:H283))/($C283*(1-(SUM($E283:H283)/SUM($E262:H262)))),0)</f>
        <v>0</v>
      </c>
      <c r="J283" s="8">
        <f>IFERROR((SUM($E262:I262)-SUM($E283:I283))/($C283*(1-(SUM($E283:I283)/SUM($E262:I262)))),0)</f>
        <v>0</v>
      </c>
      <c r="K283" s="8">
        <f>IFERROR((SUM($E262:J262)-SUM($E283:J283))/($C283*(1-(SUM($E283:J283)/SUM($E262:J262)))),0)</f>
        <v>0</v>
      </c>
      <c r="L283" s="8">
        <f>IFERROR((SUM($E262:K262)-SUM($E283:K283))/($C283*(1-(SUM($E283:K283)/SUM($E262:K262)))),0)</f>
        <v>0</v>
      </c>
      <c r="M283" s="8">
        <f>IFERROR((SUM($E262:L262)-SUM($E283:L283))/($C283*(1-(SUM($E283:L283)/SUM($E262:L262)))),0)</f>
        <v>0</v>
      </c>
      <c r="N283" s="8">
        <f>IFERROR((SUM($E262:M262)-SUM($E283:M283))/($C283*(1-(SUM($E283:M283)/SUM($E262:M262)))),0)</f>
        <v>0</v>
      </c>
      <c r="O283" s="8">
        <f>IFERROR((SUM($E262:N262)-SUM($E283:N283))/($C283*(1-(SUM($E283:N283)/SUM($E262:N262)))),0)</f>
        <v>0</v>
      </c>
      <c r="P283" s="8">
        <f>IFERROR((SUM($E262:O262)-SUM($E283:O283))/($C283*(1-(SUM($E283:O283)/SUM($E262:O262)))),0)</f>
        <v>0</v>
      </c>
      <c r="Q283" s="8">
        <f>IFERROR((SUM($E262:P262)-SUM($E283:P283))/($C283*(1-(SUM($E283:P283)/SUM($E262:P262)))),0)</f>
        <v>0</v>
      </c>
      <c r="R283" s="8">
        <f>IFERROR((SUM($E262:Q262)-SUM($E283:Q283))/($C283*(1-(SUM($E283:Q283)/SUM($E262:Q262)))),0)</f>
        <v>0</v>
      </c>
      <c r="S283" s="8">
        <f>IFERROR((SUM($E262:R262)-SUM($E283:R283))/($C283*(1-(SUM($E283:R283)/SUM($E262:R262)))),0)</f>
        <v>0</v>
      </c>
      <c r="T283" s="8">
        <f>IFERROR((SUM($E262:S262)-SUM($E283:S283))/($C283*(1-(SUM($E283:S283)/SUM($E262:S262)))),0)</f>
        <v>0</v>
      </c>
      <c r="U283" s="8">
        <f>IFERROR((SUM($E262:T262)-SUM($E283:T283))/($C283*(1-(SUM($E283:T283)/SUM($E262:T262)))),0)</f>
        <v>0</v>
      </c>
      <c r="V283" s="8">
        <f>IFERROR((SUM($E262:U262)-SUM($E283:U283))/($C283*(1-(SUM($E283:U283)/SUM($E262:U262)))),0)</f>
        <v>0</v>
      </c>
      <c r="W283" s="8">
        <f>IFERROR((SUM($E262:V262)-SUM($E283:V283))/($C283*(1-(SUM($E283:V283)/SUM($E262:V262)))),0)</f>
        <v>0</v>
      </c>
      <c r="X283" s="8">
        <f>IFERROR((SUM($E262:W262)-SUM($E283:W283))/($C283*(1-(SUM($E283:W283)/SUM($E262:W262)))),0)</f>
        <v>0</v>
      </c>
      <c r="Y283" s="8">
        <f>IFERROR((SUM($E262:X262)-SUM($E283:X283))/($C283*(1-(SUM($E283:X283)/SUM($E262:X262)))),0)</f>
        <v>0</v>
      </c>
      <c r="Z283" s="8">
        <f>IFERROR((SUM($E262:Y262)-SUM($E283:Y283))/($C283*(1-(SUM($E283:Y283)/SUM($E262:Y262)))),0)</f>
        <v>0</v>
      </c>
      <c r="AA283" s="8">
        <f>IFERROR((SUM($E262:Z262)-SUM($E283:Z283))/($C283*(1-(SUM($E283:Z283)/SUM($E262:Z262)))),0)</f>
        <v>0</v>
      </c>
    </row>
    <row r="284" spans="1:27" s="5" customFormat="1" ht="13.5" hidden="1" customHeight="1" outlineLevel="2" x14ac:dyDescent="0.2">
      <c r="A284" s="209"/>
      <c r="B284" s="28" t="s">
        <v>212</v>
      </c>
      <c r="C284" s="51">
        <v>10</v>
      </c>
      <c r="D284" s="30" t="s">
        <v>107</v>
      </c>
      <c r="E284" s="8">
        <f>IFERROR((SUM(#REF!)-SUM(#REF!))/($C284*(1-(SUM(#REF!)/SUM(#REF!)))),0)</f>
        <v>0</v>
      </c>
      <c r="F284" s="8">
        <f>IFERROR((SUM($E263:E263)-SUM($E284:E284))/($C284*(1-(SUM($E284:E284)/SUM($E263:E263)))),0)</f>
        <v>0</v>
      </c>
      <c r="G284" s="8">
        <f>IFERROR((SUM($E263:F263)-SUM($E284:F284))/($C284*(1-(SUM($E284:F284)/SUM($E263:F263)))),0)</f>
        <v>0</v>
      </c>
      <c r="H284" s="8">
        <f>IFERROR((SUM($E263:G263)-SUM($E284:G284))/($C284*(1-(SUM($E284:G284)/SUM($E263:G263)))),0)</f>
        <v>0</v>
      </c>
      <c r="I284" s="8">
        <f>IFERROR((SUM($E263:H263)-SUM($E284:H284))/($C284*(1-(SUM($E284:H284)/SUM($E263:H263)))),0)</f>
        <v>0</v>
      </c>
      <c r="J284" s="8">
        <f>IFERROR((SUM($E263:I263)-SUM($E284:I284))/($C284*(1-(SUM($E284:I284)/SUM($E263:I263)))),0)</f>
        <v>0</v>
      </c>
      <c r="K284" s="8">
        <f>IFERROR((SUM($E263:J263)-SUM($E284:J284))/($C284*(1-(SUM($E284:J284)/SUM($E263:J263)))),0)</f>
        <v>0</v>
      </c>
      <c r="L284" s="8">
        <f>IFERROR((SUM($E263:K263)-SUM($E284:K284))/($C284*(1-(SUM($E284:K284)/SUM($E263:K263)))),0)</f>
        <v>0</v>
      </c>
      <c r="M284" s="8">
        <f>IFERROR((SUM($E263:L263)-SUM($E284:L284))/($C284*(1-(SUM($E284:L284)/SUM($E263:L263)))),0)</f>
        <v>0</v>
      </c>
      <c r="N284" s="8">
        <f>IFERROR((SUM($E263:M263)-SUM($E284:M284))/($C284*(1-(SUM($E284:M284)/SUM($E263:M263)))),0)</f>
        <v>0</v>
      </c>
      <c r="O284" s="8">
        <f>IFERROR((SUM($E263:N263)-SUM($E284:N284))/($C284*(1-(SUM($E284:N284)/SUM($E263:N263)))),0)</f>
        <v>0</v>
      </c>
      <c r="P284" s="8">
        <f>IFERROR((SUM($E263:O263)-SUM($E284:O284))/($C284*(1-(SUM($E284:O284)/SUM($E263:O263)))),0)</f>
        <v>0</v>
      </c>
      <c r="Q284" s="8">
        <f>IFERROR((SUM($E263:P263)-SUM($E284:P284))/($C284*(1-(SUM($E284:P284)/SUM($E263:P263)))),0)</f>
        <v>0</v>
      </c>
      <c r="R284" s="8">
        <f>IFERROR((SUM($E263:Q263)-SUM($E284:Q284))/($C284*(1-(SUM($E284:Q284)/SUM($E263:Q263)))),0)</f>
        <v>0</v>
      </c>
      <c r="S284" s="8">
        <f>IFERROR((SUM($E263:R263)-SUM($E284:R284))/($C284*(1-(SUM($E284:R284)/SUM($E263:R263)))),0)</f>
        <v>0</v>
      </c>
      <c r="T284" s="8">
        <f>IFERROR((SUM($E263:S263)-SUM($E284:S284))/($C284*(1-(SUM($E284:S284)/SUM($E263:S263)))),0)</f>
        <v>0</v>
      </c>
      <c r="U284" s="8">
        <f>IFERROR((SUM($E263:T263)-SUM($E284:T284))/($C284*(1-(SUM($E284:T284)/SUM($E263:T263)))),0)</f>
        <v>0</v>
      </c>
      <c r="V284" s="8">
        <f>IFERROR((SUM($E263:U263)-SUM($E284:U284))/($C284*(1-(SUM($E284:U284)/SUM($E263:U263)))),0)</f>
        <v>0</v>
      </c>
      <c r="W284" s="8">
        <f>IFERROR((SUM($E263:V263)-SUM($E284:V284))/($C284*(1-(SUM($E284:V284)/SUM($E263:V263)))),0)</f>
        <v>0</v>
      </c>
      <c r="X284" s="8">
        <f>IFERROR((SUM($E263:W263)-SUM($E284:W284))/($C284*(1-(SUM($E284:W284)/SUM($E263:W263)))),0)</f>
        <v>0</v>
      </c>
      <c r="Y284" s="8">
        <f>IFERROR((SUM($E263:X263)-SUM($E284:X284))/($C284*(1-(SUM($E284:X284)/SUM($E263:X263)))),0)</f>
        <v>0</v>
      </c>
      <c r="Z284" s="8">
        <f>IFERROR((SUM($E263:Y263)-SUM($E284:Y284))/($C284*(1-(SUM($E284:Y284)/SUM($E263:Y263)))),0)</f>
        <v>0</v>
      </c>
      <c r="AA284" s="8">
        <f>IFERROR((SUM($E263:Z263)-SUM($E284:Z284))/($C284*(1-(SUM($E284:Z284)/SUM($E263:Z263)))),0)</f>
        <v>0</v>
      </c>
    </row>
    <row r="285" spans="1:27" s="5" customFormat="1" ht="13.5" hidden="1" customHeight="1" outlineLevel="2" x14ac:dyDescent="0.2">
      <c r="A285" s="209"/>
      <c r="B285" s="28" t="s">
        <v>213</v>
      </c>
      <c r="C285" s="51">
        <v>10</v>
      </c>
      <c r="D285" s="30" t="s">
        <v>107</v>
      </c>
      <c r="E285" s="8">
        <f>IFERROR((SUM(#REF!)-SUM(#REF!))/($C285*(1-(SUM(#REF!)/SUM(#REF!)))),0)</f>
        <v>0</v>
      </c>
      <c r="F285" s="8">
        <f>IFERROR((SUM($E264:E264)-SUM($E285:E285))/($C285*(1-(SUM($E285:E285)/SUM($E264:E264)))),0)</f>
        <v>0</v>
      </c>
      <c r="G285" s="8">
        <f>IFERROR((SUM($E264:F264)-SUM($E285:F285))/($C285*(1-(SUM($E285:F285)/SUM($E264:F264)))),0)</f>
        <v>0</v>
      </c>
      <c r="H285" s="8">
        <f>IFERROR((SUM($E264:G264)-SUM($E285:G285))/($C285*(1-(SUM($E285:G285)/SUM($E264:G264)))),0)</f>
        <v>0</v>
      </c>
      <c r="I285" s="8">
        <f>IFERROR((SUM($E264:H264)-SUM($E285:H285))/($C285*(1-(SUM($E285:H285)/SUM($E264:H264)))),0)</f>
        <v>0</v>
      </c>
      <c r="J285" s="8">
        <f>IFERROR((SUM($E264:I264)-SUM($E285:I285))/($C285*(1-(SUM($E285:I285)/SUM($E264:I264)))),0)</f>
        <v>0</v>
      </c>
      <c r="K285" s="8">
        <f>IFERROR((SUM($E264:J264)-SUM($E285:J285))/($C285*(1-(SUM($E285:J285)/SUM($E264:J264)))),0)</f>
        <v>0</v>
      </c>
      <c r="L285" s="8">
        <f>IFERROR((SUM($E264:K264)-SUM($E285:K285))/($C285*(1-(SUM($E285:K285)/SUM($E264:K264)))),0)</f>
        <v>0</v>
      </c>
      <c r="M285" s="8">
        <f>IFERROR((SUM($E264:L264)-SUM($E285:L285))/($C285*(1-(SUM($E285:L285)/SUM($E264:L264)))),0)</f>
        <v>0</v>
      </c>
      <c r="N285" s="8">
        <f>IFERROR((SUM($E264:M264)-SUM($E285:M285))/($C285*(1-(SUM($E285:M285)/SUM($E264:M264)))),0)</f>
        <v>0</v>
      </c>
      <c r="O285" s="8">
        <f>IFERROR((SUM($E264:N264)-SUM($E285:N285))/($C285*(1-(SUM($E285:N285)/SUM($E264:N264)))),0)</f>
        <v>0</v>
      </c>
      <c r="P285" s="8">
        <f>IFERROR((SUM($E264:O264)-SUM($E285:O285))/($C285*(1-(SUM($E285:O285)/SUM($E264:O264)))),0)</f>
        <v>0</v>
      </c>
      <c r="Q285" s="8">
        <f>IFERROR((SUM($E264:P264)-SUM($E285:P285))/($C285*(1-(SUM($E285:P285)/SUM($E264:P264)))),0)</f>
        <v>0</v>
      </c>
      <c r="R285" s="8">
        <f>IFERROR((SUM($E264:Q264)-SUM($E285:Q285))/($C285*(1-(SUM($E285:Q285)/SUM($E264:Q264)))),0)</f>
        <v>0</v>
      </c>
      <c r="S285" s="8">
        <f>IFERROR((SUM($E264:R264)-SUM($E285:R285))/($C285*(1-(SUM($E285:R285)/SUM($E264:R264)))),0)</f>
        <v>0</v>
      </c>
      <c r="T285" s="8">
        <f>IFERROR((SUM($E264:S264)-SUM($E285:S285))/($C285*(1-(SUM($E285:S285)/SUM($E264:S264)))),0)</f>
        <v>0</v>
      </c>
      <c r="U285" s="8">
        <f>IFERROR((SUM($E264:T264)-SUM($E285:T285))/($C285*(1-(SUM($E285:T285)/SUM($E264:T264)))),0)</f>
        <v>0</v>
      </c>
      <c r="V285" s="8">
        <f>IFERROR((SUM($E264:U264)-SUM($E285:U285))/($C285*(1-(SUM($E285:U285)/SUM($E264:U264)))),0)</f>
        <v>0</v>
      </c>
      <c r="W285" s="8">
        <f>IFERROR((SUM($E264:V264)-SUM($E285:V285))/($C285*(1-(SUM($E285:V285)/SUM($E264:V264)))),0)</f>
        <v>0</v>
      </c>
      <c r="X285" s="8">
        <f>IFERROR((SUM($E264:W264)-SUM($E285:W285))/($C285*(1-(SUM($E285:W285)/SUM($E264:W264)))),0)</f>
        <v>0</v>
      </c>
      <c r="Y285" s="8">
        <f>IFERROR((SUM($E264:X264)-SUM($E285:X285))/($C285*(1-(SUM($E285:X285)/SUM($E264:X264)))),0)</f>
        <v>0</v>
      </c>
      <c r="Z285" s="8">
        <f>IFERROR((SUM($E264:Y264)-SUM($E285:Y285))/($C285*(1-(SUM($E285:Y285)/SUM($E264:Y264)))),0)</f>
        <v>0</v>
      </c>
      <c r="AA285" s="8">
        <f>IFERROR((SUM($E264:Z264)-SUM($E285:Z285))/($C285*(1-(SUM($E285:Z285)/SUM($E264:Z264)))),0)</f>
        <v>0</v>
      </c>
    </row>
    <row r="286" spans="1:27" s="5" customFormat="1" ht="13.5" hidden="1" customHeight="1" outlineLevel="2" x14ac:dyDescent="0.2">
      <c r="A286" s="209"/>
      <c r="B286" s="28" t="s">
        <v>214</v>
      </c>
      <c r="C286" s="51">
        <v>10</v>
      </c>
      <c r="D286" s="30" t="s">
        <v>107</v>
      </c>
      <c r="E286" s="8">
        <f>IFERROR((SUM(#REF!)-SUM(#REF!))/($C286*(1-(SUM(#REF!)/SUM(#REF!)))),0)</f>
        <v>0</v>
      </c>
      <c r="F286" s="8">
        <f>IFERROR((SUM($E265:E265)-SUM($E286:E286))/($C286*(1-(SUM($E286:E286)/SUM($E265:E265)))),0)</f>
        <v>0</v>
      </c>
      <c r="G286" s="8">
        <f>IFERROR((SUM($E265:F265)-SUM($E286:F286))/($C286*(1-(SUM($E286:F286)/SUM($E265:F265)))),0)</f>
        <v>0</v>
      </c>
      <c r="H286" s="8">
        <f>IFERROR((SUM($E265:G265)-SUM($E286:G286))/($C286*(1-(SUM($E286:G286)/SUM($E265:G265)))),0)</f>
        <v>0</v>
      </c>
      <c r="I286" s="8">
        <f>IFERROR((SUM($E265:H265)-SUM($E286:H286))/($C286*(1-(SUM($E286:H286)/SUM($E265:H265)))),0)</f>
        <v>0</v>
      </c>
      <c r="J286" s="8">
        <f>IFERROR((SUM($E265:I265)-SUM($E286:I286))/($C286*(1-(SUM($E286:I286)/SUM($E265:I265)))),0)</f>
        <v>0</v>
      </c>
      <c r="K286" s="8">
        <f>IFERROR((SUM($E265:J265)-SUM($E286:J286))/($C286*(1-(SUM($E286:J286)/SUM($E265:J265)))),0)</f>
        <v>0</v>
      </c>
      <c r="L286" s="8">
        <f>IFERROR((SUM($E265:K265)-SUM($E286:K286))/($C286*(1-(SUM($E286:K286)/SUM($E265:K265)))),0)</f>
        <v>0</v>
      </c>
      <c r="M286" s="8">
        <f>IFERROR((SUM($E265:L265)-SUM($E286:L286))/($C286*(1-(SUM($E286:L286)/SUM($E265:L265)))),0)</f>
        <v>0</v>
      </c>
      <c r="N286" s="8">
        <f>IFERROR((SUM($E265:M265)-SUM($E286:M286))/($C286*(1-(SUM($E286:M286)/SUM($E265:M265)))),0)</f>
        <v>0</v>
      </c>
      <c r="O286" s="8">
        <f>IFERROR((SUM($E265:N265)-SUM($E286:N286))/($C286*(1-(SUM($E286:N286)/SUM($E265:N265)))),0)</f>
        <v>0</v>
      </c>
      <c r="P286" s="8">
        <f>IFERROR((SUM($E265:O265)-SUM($E286:O286))/($C286*(1-(SUM($E286:O286)/SUM($E265:O265)))),0)</f>
        <v>0</v>
      </c>
      <c r="Q286" s="8">
        <f>IFERROR((SUM($E265:P265)-SUM($E286:P286))/($C286*(1-(SUM($E286:P286)/SUM($E265:P265)))),0)</f>
        <v>0</v>
      </c>
      <c r="R286" s="8">
        <f>IFERROR((SUM($E265:Q265)-SUM($E286:Q286))/($C286*(1-(SUM($E286:Q286)/SUM($E265:Q265)))),0)</f>
        <v>0</v>
      </c>
      <c r="S286" s="8">
        <f>IFERROR((SUM($E265:R265)-SUM($E286:R286))/($C286*(1-(SUM($E286:R286)/SUM($E265:R265)))),0)</f>
        <v>0</v>
      </c>
      <c r="T286" s="8">
        <f>IFERROR((SUM($E265:S265)-SUM($E286:S286))/($C286*(1-(SUM($E286:S286)/SUM($E265:S265)))),0)</f>
        <v>0</v>
      </c>
      <c r="U286" s="8">
        <f>IFERROR((SUM($E265:T265)-SUM($E286:T286))/($C286*(1-(SUM($E286:T286)/SUM($E265:T265)))),0)</f>
        <v>0</v>
      </c>
      <c r="V286" s="8">
        <f>IFERROR((SUM($E265:U265)-SUM($E286:U286))/($C286*(1-(SUM($E286:U286)/SUM($E265:U265)))),0)</f>
        <v>0</v>
      </c>
      <c r="W286" s="8">
        <f>IFERROR((SUM($E265:V265)-SUM($E286:V286))/($C286*(1-(SUM($E286:V286)/SUM($E265:V265)))),0)</f>
        <v>0</v>
      </c>
      <c r="X286" s="8">
        <f>IFERROR((SUM($E265:W265)-SUM($E286:W286))/($C286*(1-(SUM($E286:W286)/SUM($E265:W265)))),0)</f>
        <v>0</v>
      </c>
      <c r="Y286" s="8">
        <f>IFERROR((SUM($E265:X265)-SUM($E286:X286))/($C286*(1-(SUM($E286:X286)/SUM($E265:X265)))),0)</f>
        <v>0</v>
      </c>
      <c r="Z286" s="8">
        <f>IFERROR((SUM($E265:Y265)-SUM($E286:Y286))/($C286*(1-(SUM($E286:Y286)/SUM($E265:Y265)))),0)</f>
        <v>0</v>
      </c>
      <c r="AA286" s="8">
        <f>IFERROR((SUM($E265:Z265)-SUM($E286:Z286))/($C286*(1-(SUM($E286:Z286)/SUM($E265:Z265)))),0)</f>
        <v>0</v>
      </c>
    </row>
    <row r="287" spans="1:27" s="5" customFormat="1" ht="13.5" hidden="1" customHeight="1" outlineLevel="2" x14ac:dyDescent="0.2">
      <c r="A287" s="209"/>
      <c r="B287" s="28" t="s">
        <v>215</v>
      </c>
      <c r="C287" s="51">
        <v>10</v>
      </c>
      <c r="D287" s="30" t="s">
        <v>107</v>
      </c>
      <c r="E287" s="8">
        <f>IFERROR((SUM(#REF!)-SUM(#REF!))/($C287*(1-(SUM(#REF!)/SUM(#REF!)))),0)</f>
        <v>0</v>
      </c>
      <c r="F287" s="8">
        <f>IFERROR((SUM($E266:E266)-SUM($E287:E287))/($C287*(1-(SUM($E287:E287)/SUM($E266:E266)))),0)</f>
        <v>0</v>
      </c>
      <c r="G287" s="8">
        <f>IFERROR((SUM($E266:F266)-SUM($E287:F287))/($C287*(1-(SUM($E287:F287)/SUM($E266:F266)))),0)</f>
        <v>0</v>
      </c>
      <c r="H287" s="8">
        <f>IFERROR((SUM($E266:G266)-SUM($E287:G287))/($C287*(1-(SUM($E287:G287)/SUM($E266:G266)))),0)</f>
        <v>0</v>
      </c>
      <c r="I287" s="8">
        <f>IFERROR((SUM($E266:H266)-SUM($E287:H287))/($C287*(1-(SUM($E287:H287)/SUM($E266:H266)))),0)</f>
        <v>0</v>
      </c>
      <c r="J287" s="8">
        <f>IFERROR((SUM($E266:I266)-SUM($E287:I287))/($C287*(1-(SUM($E287:I287)/SUM($E266:I266)))),0)</f>
        <v>0</v>
      </c>
      <c r="K287" s="8">
        <f>IFERROR((SUM($E266:J266)-SUM($E287:J287))/($C287*(1-(SUM($E287:J287)/SUM($E266:J266)))),0)</f>
        <v>0</v>
      </c>
      <c r="L287" s="8">
        <f>IFERROR((SUM($E266:K266)-SUM($E287:K287))/($C287*(1-(SUM($E287:K287)/SUM($E266:K266)))),0)</f>
        <v>0</v>
      </c>
      <c r="M287" s="8">
        <f>IFERROR((SUM($E266:L266)-SUM($E287:L287))/($C287*(1-(SUM($E287:L287)/SUM($E266:L266)))),0)</f>
        <v>0</v>
      </c>
      <c r="N287" s="8">
        <f>IFERROR((SUM($E266:M266)-SUM($E287:M287))/($C287*(1-(SUM($E287:M287)/SUM($E266:M266)))),0)</f>
        <v>0</v>
      </c>
      <c r="O287" s="8">
        <f>IFERROR((SUM($E266:N266)-SUM($E287:N287))/($C287*(1-(SUM($E287:N287)/SUM($E266:N266)))),0)</f>
        <v>0</v>
      </c>
      <c r="P287" s="8">
        <f>IFERROR((SUM($E266:O266)-SUM($E287:O287))/($C287*(1-(SUM($E287:O287)/SUM($E266:O266)))),0)</f>
        <v>0</v>
      </c>
      <c r="Q287" s="8">
        <f>IFERROR((SUM($E266:P266)-SUM($E287:P287))/($C287*(1-(SUM($E287:P287)/SUM($E266:P266)))),0)</f>
        <v>0</v>
      </c>
      <c r="R287" s="8">
        <f>IFERROR((SUM($E266:Q266)-SUM($E287:Q287))/($C287*(1-(SUM($E287:Q287)/SUM($E266:Q266)))),0)</f>
        <v>0</v>
      </c>
      <c r="S287" s="8">
        <f>IFERROR((SUM($E266:R266)-SUM($E287:R287))/($C287*(1-(SUM($E287:R287)/SUM($E266:R266)))),0)</f>
        <v>0</v>
      </c>
      <c r="T287" s="8">
        <f>IFERROR((SUM($E266:S266)-SUM($E287:S287))/($C287*(1-(SUM($E287:S287)/SUM($E266:S266)))),0)</f>
        <v>0</v>
      </c>
      <c r="U287" s="8">
        <f>IFERROR((SUM($E266:T266)-SUM($E287:T287))/($C287*(1-(SUM($E287:T287)/SUM($E266:T266)))),0)</f>
        <v>0</v>
      </c>
      <c r="V287" s="8">
        <f>IFERROR((SUM($E266:U266)-SUM($E287:U287))/($C287*(1-(SUM($E287:U287)/SUM($E266:U266)))),0)</f>
        <v>0</v>
      </c>
      <c r="W287" s="8">
        <f>IFERROR((SUM($E266:V266)-SUM($E287:V287))/($C287*(1-(SUM($E287:V287)/SUM($E266:V266)))),0)</f>
        <v>0</v>
      </c>
      <c r="X287" s="8">
        <f>IFERROR((SUM($E266:W266)-SUM($E287:W287))/($C287*(1-(SUM($E287:W287)/SUM($E266:W266)))),0)</f>
        <v>0</v>
      </c>
      <c r="Y287" s="8">
        <f>IFERROR((SUM($E266:X266)-SUM($E287:X287))/($C287*(1-(SUM($E287:X287)/SUM($E266:X266)))),0)</f>
        <v>0</v>
      </c>
      <c r="Z287" s="8">
        <f>IFERROR((SUM($E266:Y266)-SUM($E287:Y287))/($C287*(1-(SUM($E287:Y287)/SUM($E266:Y266)))),0)</f>
        <v>0</v>
      </c>
      <c r="AA287" s="8">
        <f>IFERROR((SUM($E266:Z266)-SUM($E287:Z287))/($C287*(1-(SUM($E287:Z287)/SUM($E266:Z266)))),0)</f>
        <v>0</v>
      </c>
    </row>
    <row r="288" spans="1:27" s="5" customFormat="1" ht="13.5" hidden="1" customHeight="1" outlineLevel="2" x14ac:dyDescent="0.2">
      <c r="A288" s="209"/>
      <c r="B288" s="28" t="s">
        <v>216</v>
      </c>
      <c r="C288" s="51">
        <v>10</v>
      </c>
      <c r="D288" s="30" t="s">
        <v>107</v>
      </c>
      <c r="E288" s="8">
        <f>IFERROR((SUM(#REF!)-SUM(#REF!))/($C288*(1-(SUM(#REF!)/SUM(#REF!)))),0)</f>
        <v>0</v>
      </c>
      <c r="F288" s="8">
        <f>IFERROR((SUM($E267:E267)-SUM($E288:E288))/($C288*(1-(SUM($E288:E288)/SUM($E267:E267)))),0)</f>
        <v>0</v>
      </c>
      <c r="G288" s="8">
        <f>IFERROR((SUM($E267:F267)-SUM($E288:F288))/($C288*(1-(SUM($E288:F288)/SUM($E267:F267)))),0)</f>
        <v>0</v>
      </c>
      <c r="H288" s="8">
        <f>IFERROR((SUM($E267:G267)-SUM($E288:G288))/($C288*(1-(SUM($E288:G288)/SUM($E267:G267)))),0)</f>
        <v>0</v>
      </c>
      <c r="I288" s="8">
        <f>IFERROR((SUM($E267:H267)-SUM($E288:H288))/($C288*(1-(SUM($E288:H288)/SUM($E267:H267)))),0)</f>
        <v>0</v>
      </c>
      <c r="J288" s="8">
        <f>IFERROR((SUM($E267:I267)-SUM($E288:I288))/($C288*(1-(SUM($E288:I288)/SUM($E267:I267)))),0)</f>
        <v>0</v>
      </c>
      <c r="K288" s="8">
        <f>IFERROR((SUM($E267:J267)-SUM($E288:J288))/($C288*(1-(SUM($E288:J288)/SUM($E267:J267)))),0)</f>
        <v>0</v>
      </c>
      <c r="L288" s="8">
        <f>IFERROR((SUM($E267:K267)-SUM($E288:K288))/($C288*(1-(SUM($E288:K288)/SUM($E267:K267)))),0)</f>
        <v>0</v>
      </c>
      <c r="M288" s="8">
        <f>IFERROR((SUM($E267:L267)-SUM($E288:L288))/($C288*(1-(SUM($E288:L288)/SUM($E267:L267)))),0)</f>
        <v>0</v>
      </c>
      <c r="N288" s="8">
        <f>IFERROR((SUM($E267:M267)-SUM($E288:M288))/($C288*(1-(SUM($E288:M288)/SUM($E267:M267)))),0)</f>
        <v>0</v>
      </c>
      <c r="O288" s="8">
        <f>IFERROR((SUM($E267:N267)-SUM($E288:N288))/($C288*(1-(SUM($E288:N288)/SUM($E267:N267)))),0)</f>
        <v>0</v>
      </c>
      <c r="P288" s="8">
        <f>IFERROR((SUM($E267:O267)-SUM($E288:O288))/($C288*(1-(SUM($E288:O288)/SUM($E267:O267)))),0)</f>
        <v>0</v>
      </c>
      <c r="Q288" s="8">
        <f>IFERROR((SUM($E267:P267)-SUM($E288:P288))/($C288*(1-(SUM($E288:P288)/SUM($E267:P267)))),0)</f>
        <v>0</v>
      </c>
      <c r="R288" s="8">
        <f>IFERROR((SUM($E267:Q267)-SUM($E288:Q288))/($C288*(1-(SUM($E288:Q288)/SUM($E267:Q267)))),0)</f>
        <v>0</v>
      </c>
      <c r="S288" s="8">
        <f>IFERROR((SUM($E267:R267)-SUM($E288:R288))/($C288*(1-(SUM($E288:R288)/SUM($E267:R267)))),0)</f>
        <v>0</v>
      </c>
      <c r="T288" s="8">
        <f>IFERROR((SUM($E267:S267)-SUM($E288:S288))/($C288*(1-(SUM($E288:S288)/SUM($E267:S267)))),0)</f>
        <v>0</v>
      </c>
      <c r="U288" s="8">
        <f>IFERROR((SUM($E267:T267)-SUM($E288:T288))/($C288*(1-(SUM($E288:T288)/SUM($E267:T267)))),0)</f>
        <v>0</v>
      </c>
      <c r="V288" s="8">
        <f>IFERROR((SUM($E267:U267)-SUM($E288:U288))/($C288*(1-(SUM($E288:U288)/SUM($E267:U267)))),0)</f>
        <v>0</v>
      </c>
      <c r="W288" s="8">
        <f>IFERROR((SUM($E267:V267)-SUM($E288:V288))/($C288*(1-(SUM($E288:V288)/SUM($E267:V267)))),0)</f>
        <v>0</v>
      </c>
      <c r="X288" s="8">
        <f>IFERROR((SUM($E267:W267)-SUM($E288:W288))/($C288*(1-(SUM($E288:W288)/SUM($E267:W267)))),0)</f>
        <v>0</v>
      </c>
      <c r="Y288" s="8">
        <f>IFERROR((SUM($E267:X267)-SUM($E288:X288))/($C288*(1-(SUM($E288:X288)/SUM($E267:X267)))),0)</f>
        <v>0</v>
      </c>
      <c r="Z288" s="8">
        <f>IFERROR((SUM($E267:Y267)-SUM($E288:Y288))/($C288*(1-(SUM($E288:Y288)/SUM($E267:Y267)))),0)</f>
        <v>0</v>
      </c>
      <c r="AA288" s="8">
        <f>IFERROR((SUM($E267:Z267)-SUM($E288:Z288))/($C288*(1-(SUM($E288:Z288)/SUM($E267:Z267)))),0)</f>
        <v>0</v>
      </c>
    </row>
    <row r="289" spans="1:27" s="5" customFormat="1" ht="13.5" hidden="1" customHeight="1" outlineLevel="2" x14ac:dyDescent="0.2">
      <c r="A289" s="209"/>
      <c r="B289" s="28" t="s">
        <v>217</v>
      </c>
      <c r="C289" s="51">
        <v>10</v>
      </c>
      <c r="D289" s="30" t="s">
        <v>107</v>
      </c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>
        <f>Q268/10</f>
        <v>0</v>
      </c>
      <c r="S289" s="8">
        <f t="shared" ref="S289:W289" si="154">R268/10</f>
        <v>0</v>
      </c>
      <c r="T289" s="8">
        <f t="shared" si="154"/>
        <v>0</v>
      </c>
      <c r="U289" s="8">
        <f t="shared" si="154"/>
        <v>0</v>
      </c>
      <c r="V289" s="8">
        <f t="shared" si="154"/>
        <v>0</v>
      </c>
      <c r="W289" s="8">
        <f t="shared" si="154"/>
        <v>0</v>
      </c>
      <c r="X289" s="8">
        <f>IFERROR((SUM($E268:W268)-SUM($E289:W289))/($C289*(1-(SUM($E289:W289)/SUM($E268:W268)))),0)</f>
        <v>0</v>
      </c>
      <c r="Y289" s="8">
        <f>IFERROR((SUM($E268:X268)-SUM($E289:X289))/($C289*(1-(SUM($E289:X289)/SUM($E268:X268)))),0)</f>
        <v>0</v>
      </c>
      <c r="Z289" s="8">
        <f>IFERROR((SUM($E268:Y268)-SUM($E289:Y289))/($C289*(1-(SUM($E289:Y289)/SUM($E268:Y268)))),0)</f>
        <v>0</v>
      </c>
      <c r="AA289" s="8">
        <f>IFERROR((SUM($E268:Z268)-SUM($E289:Z289))/($C289*(1-(SUM($E289:Z289)/SUM($E268:Z268)))),0)</f>
        <v>0</v>
      </c>
    </row>
    <row r="290" spans="1:27" s="5" customFormat="1" ht="25.5" hidden="1" customHeight="1" outlineLevel="1" collapsed="1" x14ac:dyDescent="0.2">
      <c r="A290" s="204"/>
      <c r="B290" s="139" t="s">
        <v>218</v>
      </c>
      <c r="C290" s="139"/>
      <c r="D290" s="140" t="s">
        <v>107</v>
      </c>
      <c r="E290" s="68" t="e">
        <f t="shared" ref="E290:W290" si="155">-E226+E244+E252-E272</f>
        <v>#REF!</v>
      </c>
      <c r="F290" s="68" t="e">
        <f t="shared" si="155"/>
        <v>#REF!</v>
      </c>
      <c r="G290" s="68" t="e">
        <f t="shared" si="155"/>
        <v>#REF!</v>
      </c>
      <c r="H290" s="68" t="e">
        <f t="shared" si="155"/>
        <v>#REF!</v>
      </c>
      <c r="I290" s="68" t="e">
        <f t="shared" si="155"/>
        <v>#REF!</v>
      </c>
      <c r="J290" s="68" t="e">
        <f t="shared" si="155"/>
        <v>#REF!</v>
      </c>
      <c r="K290" s="68" t="e">
        <f t="shared" si="155"/>
        <v>#REF!</v>
      </c>
      <c r="L290" s="68" t="e">
        <f t="shared" si="155"/>
        <v>#REF!</v>
      </c>
      <c r="M290" s="68" t="e">
        <f t="shared" si="155"/>
        <v>#REF!</v>
      </c>
      <c r="N290" s="68" t="e">
        <f t="shared" si="155"/>
        <v>#REF!</v>
      </c>
      <c r="O290" s="68" t="e">
        <f t="shared" si="155"/>
        <v>#REF!</v>
      </c>
      <c r="P290" s="68" t="e">
        <f t="shared" si="155"/>
        <v>#REF!</v>
      </c>
      <c r="Q290" s="68" t="e">
        <f t="shared" si="155"/>
        <v>#REF!</v>
      </c>
      <c r="R290" s="68" t="e">
        <f t="shared" si="155"/>
        <v>#REF!</v>
      </c>
      <c r="S290" s="68" t="e">
        <f t="shared" si="155"/>
        <v>#REF!</v>
      </c>
      <c r="T290" s="68" t="e">
        <f t="shared" si="155"/>
        <v>#REF!</v>
      </c>
      <c r="U290" s="68" t="e">
        <f t="shared" si="155"/>
        <v>#REF!</v>
      </c>
      <c r="V290" s="68" t="e">
        <f t="shared" si="155"/>
        <v>#REF!</v>
      </c>
      <c r="W290" s="68" t="e">
        <f t="shared" si="155"/>
        <v>#REF!</v>
      </c>
    </row>
    <row r="291" spans="1:27" s="5" customFormat="1" ht="13.5" hidden="1" customHeight="1" outlineLevel="1" x14ac:dyDescent="0.2">
      <c r="A291" s="204"/>
      <c r="B291" s="141" t="s">
        <v>219</v>
      </c>
      <c r="C291" s="141"/>
      <c r="D291" s="140" t="s">
        <v>107</v>
      </c>
      <c r="E291" s="68" t="e">
        <f>#REF!+E290</f>
        <v>#REF!</v>
      </c>
      <c r="F291" s="68" t="e">
        <f t="shared" ref="F291:W291" si="156">E291+F290</f>
        <v>#REF!</v>
      </c>
      <c r="G291" s="68" t="e">
        <f t="shared" si="156"/>
        <v>#REF!</v>
      </c>
      <c r="H291" s="68" t="e">
        <f t="shared" si="156"/>
        <v>#REF!</v>
      </c>
      <c r="I291" s="68" t="e">
        <f t="shared" si="156"/>
        <v>#REF!</v>
      </c>
      <c r="J291" s="68" t="e">
        <f t="shared" si="156"/>
        <v>#REF!</v>
      </c>
      <c r="K291" s="68" t="e">
        <f t="shared" si="156"/>
        <v>#REF!</v>
      </c>
      <c r="L291" s="68" t="e">
        <f t="shared" si="156"/>
        <v>#REF!</v>
      </c>
      <c r="M291" s="68" t="e">
        <f t="shared" si="156"/>
        <v>#REF!</v>
      </c>
      <c r="N291" s="68" t="e">
        <f t="shared" si="156"/>
        <v>#REF!</v>
      </c>
      <c r="O291" s="68" t="e">
        <f t="shared" si="156"/>
        <v>#REF!</v>
      </c>
      <c r="P291" s="68" t="e">
        <f t="shared" si="156"/>
        <v>#REF!</v>
      </c>
      <c r="Q291" s="68" t="e">
        <f t="shared" si="156"/>
        <v>#REF!</v>
      </c>
      <c r="R291" s="68" t="e">
        <f t="shared" si="156"/>
        <v>#REF!</v>
      </c>
      <c r="S291" s="68" t="e">
        <f t="shared" si="156"/>
        <v>#REF!</v>
      </c>
      <c r="T291" s="68" t="e">
        <f t="shared" si="156"/>
        <v>#REF!</v>
      </c>
      <c r="U291" s="68" t="e">
        <f t="shared" si="156"/>
        <v>#REF!</v>
      </c>
      <c r="V291" s="68" t="e">
        <f t="shared" si="156"/>
        <v>#REF!</v>
      </c>
      <c r="W291" s="68" t="e">
        <f t="shared" si="156"/>
        <v>#REF!</v>
      </c>
    </row>
    <row r="292" spans="1:27" s="5" customFormat="1" ht="13.5" hidden="1" customHeight="1" outlineLevel="1" x14ac:dyDescent="0.2">
      <c r="A292" s="204"/>
      <c r="B292" s="85" t="s">
        <v>220</v>
      </c>
      <c r="C292" s="85"/>
      <c r="D292" s="116" t="s">
        <v>107</v>
      </c>
      <c r="E292" s="50" t="e">
        <f t="shared" ref="E292:W292" si="157">-E290</f>
        <v>#REF!</v>
      </c>
      <c r="F292" s="50" t="e">
        <f t="shared" si="157"/>
        <v>#REF!</v>
      </c>
      <c r="G292" s="50" t="e">
        <f t="shared" si="157"/>
        <v>#REF!</v>
      </c>
      <c r="H292" s="50" t="e">
        <f t="shared" si="157"/>
        <v>#REF!</v>
      </c>
      <c r="I292" s="50" t="e">
        <f t="shared" si="157"/>
        <v>#REF!</v>
      </c>
      <c r="J292" s="50" t="e">
        <f t="shared" si="157"/>
        <v>#REF!</v>
      </c>
      <c r="K292" s="50" t="e">
        <f t="shared" si="157"/>
        <v>#REF!</v>
      </c>
      <c r="L292" s="50" t="e">
        <f t="shared" si="157"/>
        <v>#REF!</v>
      </c>
      <c r="M292" s="50" t="e">
        <f t="shared" si="157"/>
        <v>#REF!</v>
      </c>
      <c r="N292" s="50" t="e">
        <f t="shared" si="157"/>
        <v>#REF!</v>
      </c>
      <c r="O292" s="50" t="e">
        <f t="shared" si="157"/>
        <v>#REF!</v>
      </c>
      <c r="P292" s="50" t="e">
        <f t="shared" si="157"/>
        <v>#REF!</v>
      </c>
      <c r="Q292" s="50" t="e">
        <f t="shared" si="157"/>
        <v>#REF!</v>
      </c>
      <c r="R292" s="50" t="e">
        <f t="shared" si="157"/>
        <v>#REF!</v>
      </c>
      <c r="S292" s="50" t="e">
        <f t="shared" si="157"/>
        <v>#REF!</v>
      </c>
      <c r="T292" s="50" t="e">
        <f t="shared" si="157"/>
        <v>#REF!</v>
      </c>
      <c r="U292" s="50" t="e">
        <f t="shared" si="157"/>
        <v>#REF!</v>
      </c>
      <c r="V292" s="50" t="e">
        <f t="shared" si="157"/>
        <v>#REF!</v>
      </c>
      <c r="W292" s="50" t="e">
        <f t="shared" si="157"/>
        <v>#REF!</v>
      </c>
    </row>
    <row r="293" spans="1:27" s="5" customFormat="1" ht="13.5" hidden="1" customHeight="1" outlineLevel="1" x14ac:dyDescent="0.2">
      <c r="A293" s="204"/>
      <c r="B293" s="85" t="s">
        <v>221</v>
      </c>
      <c r="C293" s="85"/>
      <c r="D293" s="116" t="s">
        <v>107</v>
      </c>
      <c r="E293" s="50" t="e">
        <f t="shared" ref="E293:W293" si="158">IF(E292&lt;0,E224,E224+E292)</f>
        <v>#REF!</v>
      </c>
      <c r="F293" s="50" t="e">
        <f t="shared" si="158"/>
        <v>#REF!</v>
      </c>
      <c r="G293" s="50" t="e">
        <f t="shared" si="158"/>
        <v>#REF!</v>
      </c>
      <c r="H293" s="50" t="e">
        <f t="shared" si="158"/>
        <v>#REF!</v>
      </c>
      <c r="I293" s="50" t="e">
        <f t="shared" si="158"/>
        <v>#REF!</v>
      </c>
      <c r="J293" s="50" t="e">
        <f t="shared" si="158"/>
        <v>#REF!</v>
      </c>
      <c r="K293" s="50" t="e">
        <f t="shared" si="158"/>
        <v>#REF!</v>
      </c>
      <c r="L293" s="50" t="e">
        <f t="shared" si="158"/>
        <v>#REF!</v>
      </c>
      <c r="M293" s="50" t="e">
        <f t="shared" si="158"/>
        <v>#REF!</v>
      </c>
      <c r="N293" s="50" t="e">
        <f t="shared" si="158"/>
        <v>#REF!</v>
      </c>
      <c r="O293" s="50" t="e">
        <f t="shared" si="158"/>
        <v>#REF!</v>
      </c>
      <c r="P293" s="50" t="e">
        <f t="shared" si="158"/>
        <v>#REF!</v>
      </c>
      <c r="Q293" s="50" t="e">
        <f t="shared" si="158"/>
        <v>#REF!</v>
      </c>
      <c r="R293" s="50" t="e">
        <f t="shared" si="158"/>
        <v>#REF!</v>
      </c>
      <c r="S293" s="50" t="e">
        <f t="shared" si="158"/>
        <v>#REF!</v>
      </c>
      <c r="T293" s="50" t="e">
        <f t="shared" si="158"/>
        <v>#REF!</v>
      </c>
      <c r="U293" s="50" t="e">
        <f t="shared" si="158"/>
        <v>#REF!</v>
      </c>
      <c r="V293" s="50" t="e">
        <f t="shared" si="158"/>
        <v>#REF!</v>
      </c>
      <c r="W293" s="50" t="e">
        <f t="shared" si="158"/>
        <v>#REF!</v>
      </c>
    </row>
    <row r="294" spans="1:27" s="5" customFormat="1" ht="28.5" hidden="1" customHeight="1" outlineLevel="1" x14ac:dyDescent="0.2">
      <c r="A294" s="204"/>
      <c r="B294" s="85" t="s">
        <v>222</v>
      </c>
      <c r="C294" s="85"/>
      <c r="D294" s="116" t="s">
        <v>169</v>
      </c>
      <c r="E294" s="50" t="e">
        <f t="shared" ref="E294:W294" si="159">IF(E292&lt;=0,IFERROR(E224/E48,IFERROR(E293/E48,0)),0)</f>
        <v>#REF!</v>
      </c>
      <c r="F294" s="50" t="e">
        <f t="shared" si="159"/>
        <v>#REF!</v>
      </c>
      <c r="G294" s="50" t="e">
        <f t="shared" si="159"/>
        <v>#REF!</v>
      </c>
      <c r="H294" s="50" t="e">
        <f t="shared" si="159"/>
        <v>#REF!</v>
      </c>
      <c r="I294" s="50" t="e">
        <f t="shared" si="159"/>
        <v>#REF!</v>
      </c>
      <c r="J294" s="50" t="e">
        <f t="shared" si="159"/>
        <v>#REF!</v>
      </c>
      <c r="K294" s="50" t="e">
        <f t="shared" si="159"/>
        <v>#REF!</v>
      </c>
      <c r="L294" s="50" t="e">
        <f t="shared" si="159"/>
        <v>#REF!</v>
      </c>
      <c r="M294" s="50" t="e">
        <f t="shared" si="159"/>
        <v>#REF!</v>
      </c>
      <c r="N294" s="50" t="e">
        <f t="shared" si="159"/>
        <v>#REF!</v>
      </c>
      <c r="O294" s="50" t="e">
        <f t="shared" si="159"/>
        <v>#REF!</v>
      </c>
      <c r="P294" s="50" t="e">
        <f t="shared" si="159"/>
        <v>#REF!</v>
      </c>
      <c r="Q294" s="50" t="e">
        <f t="shared" si="159"/>
        <v>#REF!</v>
      </c>
      <c r="R294" s="50" t="e">
        <f t="shared" si="159"/>
        <v>#REF!</v>
      </c>
      <c r="S294" s="50" t="e">
        <f t="shared" si="159"/>
        <v>#REF!</v>
      </c>
      <c r="T294" s="50" t="e">
        <f t="shared" si="159"/>
        <v>#REF!</v>
      </c>
      <c r="U294" s="50" t="e">
        <f t="shared" si="159"/>
        <v>#REF!</v>
      </c>
      <c r="V294" s="50" t="e">
        <f t="shared" si="159"/>
        <v>#REF!</v>
      </c>
      <c r="W294" s="50" t="e">
        <f t="shared" si="159"/>
        <v>#REF!</v>
      </c>
    </row>
    <row r="295" spans="1:27" s="5" customFormat="1" ht="28.5" hidden="1" customHeight="1" outlineLevel="1" x14ac:dyDescent="0.2">
      <c r="A295" s="204"/>
      <c r="B295" s="85" t="s">
        <v>223</v>
      </c>
      <c r="C295" s="85"/>
      <c r="D295" s="116" t="s">
        <v>169</v>
      </c>
      <c r="E295" s="50" t="e">
        <f t="shared" ref="E295:W295" si="160">E294</f>
        <v>#REF!</v>
      </c>
      <c r="F295" s="50" t="e">
        <f t="shared" si="160"/>
        <v>#REF!</v>
      </c>
      <c r="G295" s="50" t="e">
        <f t="shared" si="160"/>
        <v>#REF!</v>
      </c>
      <c r="H295" s="50" t="e">
        <f t="shared" si="160"/>
        <v>#REF!</v>
      </c>
      <c r="I295" s="50" t="e">
        <f t="shared" si="160"/>
        <v>#REF!</v>
      </c>
      <c r="J295" s="50" t="e">
        <f t="shared" si="160"/>
        <v>#REF!</v>
      </c>
      <c r="K295" s="50" t="e">
        <f t="shared" si="160"/>
        <v>#REF!</v>
      </c>
      <c r="L295" s="50" t="e">
        <f t="shared" si="160"/>
        <v>#REF!</v>
      </c>
      <c r="M295" s="50" t="e">
        <f t="shared" si="160"/>
        <v>#REF!</v>
      </c>
      <c r="N295" s="50" t="e">
        <f t="shared" si="160"/>
        <v>#REF!</v>
      </c>
      <c r="O295" s="50" t="e">
        <f t="shared" si="160"/>
        <v>#REF!</v>
      </c>
      <c r="P295" s="50" t="e">
        <f t="shared" si="160"/>
        <v>#REF!</v>
      </c>
      <c r="Q295" s="50" t="e">
        <f t="shared" si="160"/>
        <v>#REF!</v>
      </c>
      <c r="R295" s="50" t="e">
        <f t="shared" si="160"/>
        <v>#REF!</v>
      </c>
      <c r="S295" s="50" t="e">
        <f t="shared" si="160"/>
        <v>#REF!</v>
      </c>
      <c r="T295" s="50" t="e">
        <f t="shared" si="160"/>
        <v>#REF!</v>
      </c>
      <c r="U295" s="50" t="e">
        <f t="shared" si="160"/>
        <v>#REF!</v>
      </c>
      <c r="V295" s="50" t="e">
        <f t="shared" si="160"/>
        <v>#REF!</v>
      </c>
      <c r="W295" s="50" t="e">
        <f t="shared" si="160"/>
        <v>#REF!</v>
      </c>
    </row>
    <row r="296" spans="1:27" s="5" customFormat="1" ht="13.5" hidden="1" customHeight="1" outlineLevel="1" x14ac:dyDescent="0.2">
      <c r="A296" s="204"/>
      <c r="B296" s="142" t="s">
        <v>224</v>
      </c>
      <c r="C296" s="143"/>
      <c r="D296" s="135"/>
      <c r="E296" s="31" t="e">
        <f>SUM(#REF!)/4</f>
        <v>#REF!</v>
      </c>
      <c r="F296" s="31" t="e">
        <f>SUM(E296:E296)/4</f>
        <v>#REF!</v>
      </c>
      <c r="G296" s="31" t="e">
        <f>SUM(E296:F296)/4</f>
        <v>#REF!</v>
      </c>
      <c r="H296" s="31" t="e">
        <f>SUM(E296:G296)/4</f>
        <v>#REF!</v>
      </c>
      <c r="I296" s="31" t="e">
        <f t="shared" ref="I296:W297" si="161">SUM(E296:H296)/4</f>
        <v>#REF!</v>
      </c>
      <c r="J296" s="31" t="e">
        <f t="shared" si="161"/>
        <v>#REF!</v>
      </c>
      <c r="K296" s="31" t="e">
        <f t="shared" si="161"/>
        <v>#REF!</v>
      </c>
      <c r="L296" s="31" t="e">
        <f t="shared" si="161"/>
        <v>#REF!</v>
      </c>
      <c r="M296" s="31" t="e">
        <f t="shared" si="161"/>
        <v>#REF!</v>
      </c>
      <c r="N296" s="31" t="e">
        <f t="shared" si="161"/>
        <v>#REF!</v>
      </c>
      <c r="O296" s="31" t="e">
        <f t="shared" si="161"/>
        <v>#REF!</v>
      </c>
      <c r="P296" s="31" t="e">
        <f t="shared" si="161"/>
        <v>#REF!</v>
      </c>
      <c r="Q296" s="31" t="e">
        <f t="shared" si="161"/>
        <v>#REF!</v>
      </c>
      <c r="R296" s="31" t="e">
        <f t="shared" si="161"/>
        <v>#REF!</v>
      </c>
      <c r="S296" s="31" t="e">
        <f t="shared" si="161"/>
        <v>#REF!</v>
      </c>
      <c r="T296" s="31" t="e">
        <f t="shared" si="161"/>
        <v>#REF!</v>
      </c>
      <c r="U296" s="31" t="e">
        <f t="shared" si="161"/>
        <v>#REF!</v>
      </c>
      <c r="V296" s="31" t="e">
        <f t="shared" si="161"/>
        <v>#REF!</v>
      </c>
      <c r="W296" s="31" t="e">
        <f t="shared" si="161"/>
        <v>#REF!</v>
      </c>
    </row>
    <row r="297" spans="1:27" s="5" customFormat="1" ht="13.5" hidden="1" customHeight="1" outlineLevel="1" x14ac:dyDescent="0.2">
      <c r="A297" s="204"/>
      <c r="B297" s="142" t="s">
        <v>225</v>
      </c>
      <c r="C297" s="143"/>
      <c r="D297" s="135"/>
      <c r="E297" s="31" t="e">
        <f>SUM(#REF!)/4</f>
        <v>#REF!</v>
      </c>
      <c r="F297" s="31" t="e">
        <f>SUM(E297:E297)/4</f>
        <v>#REF!</v>
      </c>
      <c r="G297" s="31" t="e">
        <f>SUM(E297:F297)/4</f>
        <v>#REF!</v>
      </c>
      <c r="H297" s="31" t="e">
        <f>SUM(E297:G297)/4</f>
        <v>#REF!</v>
      </c>
      <c r="I297" s="31" t="e">
        <f t="shared" si="161"/>
        <v>#REF!</v>
      </c>
      <c r="J297" s="31" t="e">
        <f t="shared" si="161"/>
        <v>#REF!</v>
      </c>
      <c r="K297" s="31" t="e">
        <f t="shared" si="161"/>
        <v>#REF!</v>
      </c>
      <c r="L297" s="31" t="e">
        <f t="shared" si="161"/>
        <v>#REF!</v>
      </c>
      <c r="M297" s="31" t="e">
        <f t="shared" si="161"/>
        <v>#REF!</v>
      </c>
      <c r="N297" s="31" t="e">
        <f t="shared" si="161"/>
        <v>#REF!</v>
      </c>
      <c r="O297" s="31" t="e">
        <f t="shared" si="161"/>
        <v>#REF!</v>
      </c>
      <c r="P297" s="31" t="e">
        <f t="shared" si="161"/>
        <v>#REF!</v>
      </c>
      <c r="Q297" s="31" t="e">
        <f t="shared" si="161"/>
        <v>#REF!</v>
      </c>
      <c r="R297" s="31" t="e">
        <f t="shared" si="161"/>
        <v>#REF!</v>
      </c>
      <c r="S297" s="31" t="e">
        <f t="shared" si="161"/>
        <v>#REF!</v>
      </c>
      <c r="T297" s="31" t="e">
        <f t="shared" si="161"/>
        <v>#REF!</v>
      </c>
      <c r="U297" s="31" t="e">
        <f t="shared" si="161"/>
        <v>#REF!</v>
      </c>
      <c r="V297" s="31" t="e">
        <f t="shared" si="161"/>
        <v>#REF!</v>
      </c>
      <c r="W297" s="31" t="e">
        <f t="shared" si="161"/>
        <v>#REF!</v>
      </c>
    </row>
    <row r="298" spans="1:27" s="5" customFormat="1" ht="27" hidden="1" customHeight="1" outlineLevel="1" x14ac:dyDescent="0.2">
      <c r="A298" s="204"/>
      <c r="B298" s="49" t="s">
        <v>226</v>
      </c>
      <c r="C298" s="49"/>
      <c r="D298" s="138" t="s">
        <v>169</v>
      </c>
      <c r="E298" s="144">
        <v>743.2</v>
      </c>
      <c r="F298" s="145">
        <v>768.1</v>
      </c>
      <c r="G298" s="50">
        <f>IFERROR(G299*(G$296/(G$297+G$296))+G300*(G$297/(G$297+G$296)),0)</f>
        <v>0</v>
      </c>
      <c r="H298" s="50">
        <f t="shared" ref="H298:W298" si="162">IFERROR(H299*(H$296/(H$297+H$296))+H300*(H$297/(H$297+H$296)),0)</f>
        <v>0</v>
      </c>
      <c r="I298" s="50">
        <f t="shared" si="162"/>
        <v>0</v>
      </c>
      <c r="J298" s="50">
        <f t="shared" si="162"/>
        <v>0</v>
      </c>
      <c r="K298" s="50">
        <f t="shared" si="162"/>
        <v>0</v>
      </c>
      <c r="L298" s="50">
        <f t="shared" si="162"/>
        <v>0</v>
      </c>
      <c r="M298" s="50">
        <f t="shared" si="162"/>
        <v>0</v>
      </c>
      <c r="N298" s="50">
        <f t="shared" si="162"/>
        <v>0</v>
      </c>
      <c r="O298" s="50">
        <f t="shared" si="162"/>
        <v>0</v>
      </c>
      <c r="P298" s="50">
        <f t="shared" si="162"/>
        <v>0</v>
      </c>
      <c r="Q298" s="50">
        <f t="shared" si="162"/>
        <v>0</v>
      </c>
      <c r="R298" s="50">
        <f t="shared" si="162"/>
        <v>0</v>
      </c>
      <c r="S298" s="50">
        <f t="shared" si="162"/>
        <v>0</v>
      </c>
      <c r="T298" s="50">
        <f t="shared" si="162"/>
        <v>0</v>
      </c>
      <c r="U298" s="50">
        <f t="shared" si="162"/>
        <v>0</v>
      </c>
      <c r="V298" s="50">
        <f t="shared" si="162"/>
        <v>0</v>
      </c>
      <c r="W298" s="50">
        <f t="shared" si="162"/>
        <v>0</v>
      </c>
    </row>
    <row r="299" spans="1:27" s="5" customFormat="1" ht="13.5" hidden="1" customHeight="1" outlineLevel="1" x14ac:dyDescent="0.2">
      <c r="A299" s="204"/>
      <c r="B299" s="28" t="s">
        <v>227</v>
      </c>
      <c r="C299" s="29"/>
      <c r="D299" s="48" t="s">
        <v>228</v>
      </c>
      <c r="E299" s="59">
        <v>734.13</v>
      </c>
      <c r="F299" s="59">
        <v>757</v>
      </c>
      <c r="G299" s="31">
        <v>753.43</v>
      </c>
      <c r="H299" s="31">
        <f t="shared" ref="H299:W299" si="163">G300</f>
        <v>805.49</v>
      </c>
      <c r="I299" s="31">
        <f t="shared" si="163"/>
        <v>840.12606999999991</v>
      </c>
      <c r="J299" s="31">
        <f t="shared" si="163"/>
        <v>869.53048244999979</v>
      </c>
      <c r="K299" s="31">
        <f t="shared" si="163"/>
        <v>899.96404933574968</v>
      </c>
      <c r="L299" s="31">
        <f t="shared" si="163"/>
        <v>931.46279106250086</v>
      </c>
      <c r="M299" s="31">
        <f t="shared" si="163"/>
        <v>964.06398874968829</v>
      </c>
      <c r="N299" s="31">
        <f t="shared" si="163"/>
        <v>997.80622835592726</v>
      </c>
      <c r="O299" s="31">
        <f t="shared" si="163"/>
        <v>1032.7294463483847</v>
      </c>
      <c r="P299" s="31">
        <f t="shared" si="163"/>
        <v>1063.7113297388362</v>
      </c>
      <c r="Q299" s="31">
        <f t="shared" si="163"/>
        <v>1095.6226696310014</v>
      </c>
      <c r="R299" s="31">
        <f t="shared" si="163"/>
        <v>1128.4913497199313</v>
      </c>
      <c r="S299" s="31">
        <f t="shared" si="163"/>
        <v>1162.3460902115294</v>
      </c>
      <c r="T299" s="31">
        <f t="shared" si="163"/>
        <v>1197.2164729178753</v>
      </c>
      <c r="U299" s="31">
        <f t="shared" si="163"/>
        <v>1233.1329671054116</v>
      </c>
      <c r="V299" s="31">
        <f t="shared" si="163"/>
        <v>1270.1269561185741</v>
      </c>
      <c r="W299" s="31">
        <f t="shared" si="163"/>
        <v>1308.2307648021313</v>
      </c>
    </row>
    <row r="300" spans="1:27" s="5" customFormat="1" ht="13.5" hidden="1" customHeight="1" outlineLevel="1" x14ac:dyDescent="0.2">
      <c r="A300" s="204"/>
      <c r="B300" s="28" t="s">
        <v>227</v>
      </c>
      <c r="C300" s="29"/>
      <c r="D300" s="48" t="s">
        <v>229</v>
      </c>
      <c r="E300" s="146">
        <v>757</v>
      </c>
      <c r="F300" s="146">
        <v>780</v>
      </c>
      <c r="G300" s="31">
        <v>805.49</v>
      </c>
      <c r="H300" s="31">
        <f t="shared" ref="H300:W300" si="164">H299*H$8</f>
        <v>840.12606999999991</v>
      </c>
      <c r="I300" s="31">
        <f t="shared" si="164"/>
        <v>869.53048244999979</v>
      </c>
      <c r="J300" s="31">
        <f t="shared" si="164"/>
        <v>899.96404933574968</v>
      </c>
      <c r="K300" s="31">
        <f t="shared" si="164"/>
        <v>931.46279106250086</v>
      </c>
      <c r="L300" s="31">
        <f t="shared" si="164"/>
        <v>964.06398874968829</v>
      </c>
      <c r="M300" s="31">
        <f t="shared" si="164"/>
        <v>997.80622835592726</v>
      </c>
      <c r="N300" s="31">
        <f t="shared" si="164"/>
        <v>1032.7294463483847</v>
      </c>
      <c r="O300" s="31">
        <f t="shared" si="164"/>
        <v>1063.7113297388362</v>
      </c>
      <c r="P300" s="31">
        <f t="shared" si="164"/>
        <v>1095.6226696310014</v>
      </c>
      <c r="Q300" s="31">
        <f t="shared" si="164"/>
        <v>1128.4913497199313</v>
      </c>
      <c r="R300" s="31">
        <f t="shared" si="164"/>
        <v>1162.3460902115294</v>
      </c>
      <c r="S300" s="31">
        <f t="shared" si="164"/>
        <v>1197.2164729178753</v>
      </c>
      <c r="T300" s="31">
        <f t="shared" si="164"/>
        <v>1233.1329671054116</v>
      </c>
      <c r="U300" s="31">
        <f t="shared" si="164"/>
        <v>1270.1269561185741</v>
      </c>
      <c r="V300" s="31">
        <f t="shared" si="164"/>
        <v>1308.2307648021313</v>
      </c>
      <c r="W300" s="31">
        <f t="shared" si="164"/>
        <v>1347.4776877461952</v>
      </c>
    </row>
    <row r="301" spans="1:27" s="5" customFormat="1" ht="12.75" hidden="1" customHeight="1" x14ac:dyDescent="0.2">
      <c r="A301" s="204"/>
      <c r="B301" s="238" t="s">
        <v>230</v>
      </c>
      <c r="C301" s="238"/>
      <c r="D301" s="238"/>
      <c r="E301" s="238"/>
      <c r="F301" s="238"/>
      <c r="G301" s="238"/>
      <c r="H301" s="238"/>
      <c r="I301" s="238"/>
      <c r="J301" s="238"/>
      <c r="K301" s="238"/>
      <c r="L301" s="14"/>
      <c r="M301" s="14"/>
      <c r="N301" s="14"/>
      <c r="O301" s="14"/>
      <c r="P301" s="14"/>
      <c r="Q301" s="14"/>
      <c r="R301" s="14"/>
      <c r="S301" s="14"/>
      <c r="T301" s="14"/>
      <c r="U301" s="14"/>
      <c r="V301" s="14"/>
      <c r="W301" s="14"/>
    </row>
    <row r="302" spans="1:27" s="5" customFormat="1" ht="12.75" hidden="1" customHeight="1" outlineLevel="1" x14ac:dyDescent="0.2">
      <c r="A302" s="204"/>
      <c r="B302" s="233"/>
      <c r="C302" s="202"/>
      <c r="D302" s="234" t="s">
        <v>21</v>
      </c>
      <c r="E302" s="18">
        <f t="shared" ref="E302:W302" si="165">E$2</f>
        <v>2021</v>
      </c>
      <c r="F302" s="18">
        <f t="shared" si="165"/>
        <v>2022</v>
      </c>
      <c r="G302" s="18">
        <f t="shared" si="165"/>
        <v>2023</v>
      </c>
      <c r="H302" s="18">
        <f t="shared" si="165"/>
        <v>2024</v>
      </c>
      <c r="I302" s="18">
        <f t="shared" si="165"/>
        <v>2025</v>
      </c>
      <c r="J302" s="18">
        <f t="shared" si="165"/>
        <v>2026</v>
      </c>
      <c r="K302" s="18">
        <f t="shared" si="165"/>
        <v>2027</v>
      </c>
      <c r="L302" s="18">
        <f t="shared" si="165"/>
        <v>2028</v>
      </c>
      <c r="M302" s="18">
        <f t="shared" si="165"/>
        <v>2029</v>
      </c>
      <c r="N302" s="18">
        <f t="shared" si="165"/>
        <v>2030</v>
      </c>
      <c r="O302" s="18">
        <f t="shared" si="165"/>
        <v>2031</v>
      </c>
      <c r="P302" s="18">
        <f t="shared" si="165"/>
        <v>2032</v>
      </c>
      <c r="Q302" s="18">
        <f t="shared" si="165"/>
        <v>2033</v>
      </c>
      <c r="R302" s="18">
        <f t="shared" si="165"/>
        <v>2034</v>
      </c>
      <c r="S302" s="18">
        <f t="shared" si="165"/>
        <v>2035</v>
      </c>
      <c r="T302" s="18">
        <f t="shared" si="165"/>
        <v>2036</v>
      </c>
      <c r="U302" s="18">
        <f t="shared" si="165"/>
        <v>2037</v>
      </c>
      <c r="V302" s="18">
        <f t="shared" si="165"/>
        <v>2038</v>
      </c>
      <c r="W302" s="18">
        <f t="shared" si="165"/>
        <v>2039</v>
      </c>
    </row>
    <row r="303" spans="1:27" s="5" customFormat="1" ht="12.75" hidden="1" customHeight="1" outlineLevel="1" x14ac:dyDescent="0.2">
      <c r="A303" s="204"/>
      <c r="B303" s="233"/>
      <c r="C303" s="202"/>
      <c r="D303" s="234"/>
      <c r="E303" s="203" t="str">
        <f t="shared" ref="E303:W303" si="166">E$1</f>
        <v>А</v>
      </c>
      <c r="F303" s="203" t="str">
        <f t="shared" si="166"/>
        <v>А+1</v>
      </c>
      <c r="G303" s="203" t="str">
        <f t="shared" si="166"/>
        <v>А+2</v>
      </c>
      <c r="H303" s="203" t="str">
        <f t="shared" si="166"/>
        <v>А+3</v>
      </c>
      <c r="I303" s="203" t="str">
        <f t="shared" si="166"/>
        <v>А+4</v>
      </c>
      <c r="J303" s="203" t="str">
        <f t="shared" si="166"/>
        <v>А+5</v>
      </c>
      <c r="K303" s="203" t="str">
        <f t="shared" si="166"/>
        <v>А+6</v>
      </c>
      <c r="L303" s="203" t="str">
        <f t="shared" si="166"/>
        <v>А+7</v>
      </c>
      <c r="M303" s="203" t="str">
        <f t="shared" si="166"/>
        <v>А+8</v>
      </c>
      <c r="N303" s="203" t="str">
        <f t="shared" si="166"/>
        <v>А+9</v>
      </c>
      <c r="O303" s="203" t="str">
        <f t="shared" si="166"/>
        <v>А+10</v>
      </c>
      <c r="P303" s="203" t="str">
        <f t="shared" si="166"/>
        <v>А+11</v>
      </c>
      <c r="Q303" s="203" t="str">
        <f t="shared" si="166"/>
        <v>А+12</v>
      </c>
      <c r="R303" s="203" t="str">
        <f t="shared" si="166"/>
        <v>А+13</v>
      </c>
      <c r="S303" s="203" t="str">
        <f t="shared" si="166"/>
        <v>А+14</v>
      </c>
      <c r="T303" s="203" t="str">
        <f t="shared" si="166"/>
        <v>А+15</v>
      </c>
      <c r="U303" s="203" t="str">
        <f t="shared" si="166"/>
        <v>А+16</v>
      </c>
      <c r="V303" s="203" t="str">
        <f t="shared" si="166"/>
        <v>А+17</v>
      </c>
      <c r="W303" s="203" t="str">
        <f t="shared" si="166"/>
        <v>А+18</v>
      </c>
    </row>
    <row r="304" spans="1:27" s="5" customFormat="1" ht="12.75" hidden="1" customHeight="1" outlineLevel="1" x14ac:dyDescent="0.2">
      <c r="A304" s="204"/>
      <c r="B304" s="19" t="s">
        <v>56</v>
      </c>
      <c r="C304" s="19"/>
      <c r="D304" s="20" t="s">
        <v>58</v>
      </c>
      <c r="E304" s="21"/>
      <c r="F304" s="21"/>
      <c r="G304" s="21"/>
      <c r="H304" s="22"/>
      <c r="I304" s="22"/>
      <c r="J304" s="22"/>
      <c r="K304" s="22"/>
      <c r="L304" s="21"/>
      <c r="M304" s="22"/>
      <c r="N304" s="22"/>
      <c r="O304" s="22"/>
      <c r="P304" s="22"/>
      <c r="Q304" s="21"/>
      <c r="R304" s="21"/>
      <c r="S304" s="21"/>
      <c r="T304" s="21"/>
      <c r="U304" s="21"/>
      <c r="V304" s="21"/>
      <c r="W304" s="21"/>
    </row>
    <row r="305" spans="1:23" s="5" customFormat="1" ht="12.75" hidden="1" customHeight="1" outlineLevel="2" x14ac:dyDescent="0.2">
      <c r="A305" s="204"/>
      <c r="B305" s="81" t="s">
        <v>231</v>
      </c>
      <c r="C305" s="82"/>
      <c r="D305" s="83" t="s">
        <v>58</v>
      </c>
      <c r="E305" s="31" t="e">
        <f t="shared" ref="E305:W305" si="167">SUM(E306:E327)</f>
        <v>#REF!</v>
      </c>
      <c r="F305" s="31" t="e">
        <f t="shared" si="167"/>
        <v>#REF!</v>
      </c>
      <c r="G305" s="31" t="e">
        <f t="shared" si="167"/>
        <v>#REF!</v>
      </c>
      <c r="H305" s="31">
        <f t="shared" si="167"/>
        <v>262.19502699999993</v>
      </c>
      <c r="I305" s="31">
        <f t="shared" si="167"/>
        <v>262.19502699999993</v>
      </c>
      <c r="J305" s="31">
        <f t="shared" si="167"/>
        <v>262.19502699999993</v>
      </c>
      <c r="K305" s="31">
        <f t="shared" si="167"/>
        <v>262.19502699999993</v>
      </c>
      <c r="L305" s="31">
        <f t="shared" si="167"/>
        <v>262.19502699999993</v>
      </c>
      <c r="M305" s="31">
        <f t="shared" si="167"/>
        <v>262.19502699999993</v>
      </c>
      <c r="N305" s="31">
        <f t="shared" si="167"/>
        <v>262.19502699999993</v>
      </c>
      <c r="O305" s="31">
        <f t="shared" si="167"/>
        <v>262.19502699999993</v>
      </c>
      <c r="P305" s="31">
        <f t="shared" si="167"/>
        <v>262.19502699999993</v>
      </c>
      <c r="Q305" s="31">
        <f t="shared" si="167"/>
        <v>262.19502699999993</v>
      </c>
      <c r="R305" s="31">
        <f t="shared" si="167"/>
        <v>262.19502699999993</v>
      </c>
      <c r="S305" s="31">
        <f t="shared" si="167"/>
        <v>262.19502699999993</v>
      </c>
      <c r="T305" s="31">
        <f t="shared" si="167"/>
        <v>262.19502699999993</v>
      </c>
      <c r="U305" s="31">
        <f t="shared" si="167"/>
        <v>262.19502699999993</v>
      </c>
      <c r="V305" s="31">
        <f t="shared" si="167"/>
        <v>262.19502699999993</v>
      </c>
      <c r="W305" s="31">
        <f t="shared" si="167"/>
        <v>262.19502699999993</v>
      </c>
    </row>
    <row r="306" spans="1:23" s="5" customFormat="1" ht="12.75" hidden="1" customHeight="1" outlineLevel="2" x14ac:dyDescent="0.2">
      <c r="A306" s="204"/>
      <c r="B306" s="147" t="str">
        <f>$B$10</f>
        <v>Источник комбинированной выработки Калининградская ТЭЦ-2 АО "Интер РАО – Электрогенерация"</v>
      </c>
      <c r="C306" s="82"/>
      <c r="D306" s="83" t="s">
        <v>58</v>
      </c>
      <c r="E306" s="148" t="e">
        <f>#REF!</f>
        <v>#REF!</v>
      </c>
      <c r="F306" s="148" t="e">
        <f>#REF!</f>
        <v>#REF!</v>
      </c>
      <c r="G306" s="148" t="e">
        <f>#REF!</f>
        <v>#REF!</v>
      </c>
      <c r="H306" s="148">
        <f t="shared" ref="H306:W306" si="168">H54</f>
        <v>262.19502699999993</v>
      </c>
      <c r="I306" s="148">
        <f t="shared" si="168"/>
        <v>262.19502699999993</v>
      </c>
      <c r="J306" s="148">
        <f t="shared" si="168"/>
        <v>262.19502699999993</v>
      </c>
      <c r="K306" s="148">
        <f t="shared" si="168"/>
        <v>262.19502699999993</v>
      </c>
      <c r="L306" s="148">
        <f t="shared" si="168"/>
        <v>262.19502699999993</v>
      </c>
      <c r="M306" s="148">
        <f t="shared" si="168"/>
        <v>262.19502699999993</v>
      </c>
      <c r="N306" s="148">
        <f t="shared" si="168"/>
        <v>262.19502699999993</v>
      </c>
      <c r="O306" s="148">
        <f t="shared" si="168"/>
        <v>262.19502699999993</v>
      </c>
      <c r="P306" s="148">
        <f t="shared" si="168"/>
        <v>262.19502699999993</v>
      </c>
      <c r="Q306" s="148">
        <f t="shared" si="168"/>
        <v>262.19502699999993</v>
      </c>
      <c r="R306" s="148">
        <f t="shared" si="168"/>
        <v>262.19502699999993</v>
      </c>
      <c r="S306" s="148">
        <f t="shared" si="168"/>
        <v>262.19502699999993</v>
      </c>
      <c r="T306" s="148">
        <f t="shared" si="168"/>
        <v>262.19502699999993</v>
      </c>
      <c r="U306" s="148">
        <f t="shared" si="168"/>
        <v>262.19502699999993</v>
      </c>
      <c r="V306" s="148">
        <f t="shared" si="168"/>
        <v>262.19502699999993</v>
      </c>
      <c r="W306" s="148">
        <f t="shared" si="168"/>
        <v>262.19502699999993</v>
      </c>
    </row>
    <row r="307" spans="1:23" s="5" customFormat="1" ht="12.75" hidden="1" customHeight="1" outlineLevel="2" x14ac:dyDescent="0.2">
      <c r="A307" s="204"/>
      <c r="B307" s="149" t="str">
        <f>$B$304</f>
        <v>Баланс тепловой энергии</v>
      </c>
      <c r="C307" s="82"/>
      <c r="D307" s="83" t="s">
        <v>58</v>
      </c>
      <c r="E307" s="148">
        <f t="shared" ref="E307:W307" si="169">E$14205</f>
        <v>0</v>
      </c>
      <c r="F307" s="148">
        <f t="shared" si="169"/>
        <v>0</v>
      </c>
      <c r="G307" s="148">
        <f t="shared" si="169"/>
        <v>0</v>
      </c>
      <c r="H307" s="148">
        <f t="shared" si="169"/>
        <v>0</v>
      </c>
      <c r="I307" s="148">
        <f t="shared" si="169"/>
        <v>0</v>
      </c>
      <c r="J307" s="148">
        <f t="shared" si="169"/>
        <v>0</v>
      </c>
      <c r="K307" s="148">
        <f t="shared" si="169"/>
        <v>0</v>
      </c>
      <c r="L307" s="148">
        <f t="shared" si="169"/>
        <v>0</v>
      </c>
      <c r="M307" s="148">
        <f t="shared" si="169"/>
        <v>0</v>
      </c>
      <c r="N307" s="148">
        <f t="shared" si="169"/>
        <v>0</v>
      </c>
      <c r="O307" s="148">
        <f t="shared" si="169"/>
        <v>0</v>
      </c>
      <c r="P307" s="148">
        <f t="shared" si="169"/>
        <v>0</v>
      </c>
      <c r="Q307" s="148">
        <f t="shared" si="169"/>
        <v>0</v>
      </c>
      <c r="R307" s="148">
        <f t="shared" si="169"/>
        <v>0</v>
      </c>
      <c r="S307" s="148">
        <f t="shared" si="169"/>
        <v>0</v>
      </c>
      <c r="T307" s="148">
        <f t="shared" si="169"/>
        <v>0</v>
      </c>
      <c r="U307" s="148">
        <f t="shared" si="169"/>
        <v>0</v>
      </c>
      <c r="V307" s="148">
        <f t="shared" si="169"/>
        <v>0</v>
      </c>
      <c r="W307" s="148">
        <f t="shared" si="169"/>
        <v>0</v>
      </c>
    </row>
    <row r="308" spans="1:23" s="5" customFormat="1" ht="12.75" hidden="1" customHeight="1" outlineLevel="2" x14ac:dyDescent="0.2">
      <c r="A308" s="204"/>
      <c r="B308" s="149">
        <f>$B$640</f>
        <v>0</v>
      </c>
      <c r="C308" s="82"/>
      <c r="D308" s="83" t="s">
        <v>58</v>
      </c>
      <c r="E308" s="148">
        <f t="shared" ref="E308:W308" si="170">E$14206</f>
        <v>0</v>
      </c>
      <c r="F308" s="148">
        <f t="shared" si="170"/>
        <v>0</v>
      </c>
      <c r="G308" s="148">
        <f t="shared" si="170"/>
        <v>0</v>
      </c>
      <c r="H308" s="148">
        <f t="shared" si="170"/>
        <v>0</v>
      </c>
      <c r="I308" s="148">
        <f t="shared" si="170"/>
        <v>0</v>
      </c>
      <c r="J308" s="148">
        <f t="shared" si="170"/>
        <v>0</v>
      </c>
      <c r="K308" s="148">
        <f t="shared" si="170"/>
        <v>0</v>
      </c>
      <c r="L308" s="148">
        <f t="shared" si="170"/>
        <v>0</v>
      </c>
      <c r="M308" s="148">
        <f t="shared" si="170"/>
        <v>0</v>
      </c>
      <c r="N308" s="148">
        <f t="shared" si="170"/>
        <v>0</v>
      </c>
      <c r="O308" s="148">
        <f t="shared" si="170"/>
        <v>0</v>
      </c>
      <c r="P308" s="148">
        <f t="shared" si="170"/>
        <v>0</v>
      </c>
      <c r="Q308" s="148">
        <f t="shared" si="170"/>
        <v>0</v>
      </c>
      <c r="R308" s="148">
        <f t="shared" si="170"/>
        <v>0</v>
      </c>
      <c r="S308" s="148">
        <f t="shared" si="170"/>
        <v>0</v>
      </c>
      <c r="T308" s="148">
        <f t="shared" si="170"/>
        <v>0</v>
      </c>
      <c r="U308" s="148">
        <f t="shared" si="170"/>
        <v>0</v>
      </c>
      <c r="V308" s="148">
        <f t="shared" si="170"/>
        <v>0</v>
      </c>
      <c r="W308" s="148">
        <f t="shared" si="170"/>
        <v>0</v>
      </c>
    </row>
    <row r="309" spans="1:23" s="5" customFormat="1" ht="12.75" hidden="1" customHeight="1" outlineLevel="2" x14ac:dyDescent="0.2">
      <c r="A309" s="204"/>
      <c r="B309" s="149">
        <f>$B$976</f>
        <v>0</v>
      </c>
      <c r="C309" s="82"/>
      <c r="D309" s="83" t="s">
        <v>58</v>
      </c>
      <c r="E309" s="148">
        <f t="shared" ref="E309:W309" si="171">E$14207</f>
        <v>0</v>
      </c>
      <c r="F309" s="148">
        <f t="shared" si="171"/>
        <v>0</v>
      </c>
      <c r="G309" s="148">
        <f t="shared" si="171"/>
        <v>0</v>
      </c>
      <c r="H309" s="148">
        <f t="shared" si="171"/>
        <v>0</v>
      </c>
      <c r="I309" s="148">
        <f t="shared" si="171"/>
        <v>0</v>
      </c>
      <c r="J309" s="148">
        <f t="shared" si="171"/>
        <v>0</v>
      </c>
      <c r="K309" s="148">
        <f t="shared" si="171"/>
        <v>0</v>
      </c>
      <c r="L309" s="148">
        <f t="shared" si="171"/>
        <v>0</v>
      </c>
      <c r="M309" s="148">
        <f t="shared" si="171"/>
        <v>0</v>
      </c>
      <c r="N309" s="148">
        <f t="shared" si="171"/>
        <v>0</v>
      </c>
      <c r="O309" s="148">
        <f t="shared" si="171"/>
        <v>0</v>
      </c>
      <c r="P309" s="148">
        <f t="shared" si="171"/>
        <v>0</v>
      </c>
      <c r="Q309" s="148">
        <f t="shared" si="171"/>
        <v>0</v>
      </c>
      <c r="R309" s="148">
        <f t="shared" si="171"/>
        <v>0</v>
      </c>
      <c r="S309" s="148">
        <f t="shared" si="171"/>
        <v>0</v>
      </c>
      <c r="T309" s="148">
        <f t="shared" si="171"/>
        <v>0</v>
      </c>
      <c r="U309" s="148">
        <f t="shared" si="171"/>
        <v>0</v>
      </c>
      <c r="V309" s="148">
        <f t="shared" si="171"/>
        <v>0</v>
      </c>
      <c r="W309" s="148">
        <f t="shared" si="171"/>
        <v>0</v>
      </c>
    </row>
    <row r="310" spans="1:23" s="5" customFormat="1" ht="12.75" hidden="1" customHeight="1" outlineLevel="2" x14ac:dyDescent="0.2">
      <c r="A310" s="204"/>
      <c r="B310" s="149">
        <f>$B$1312</f>
        <v>0</v>
      </c>
      <c r="C310" s="82"/>
      <c r="D310" s="83" t="s">
        <v>58</v>
      </c>
      <c r="E310" s="148">
        <f t="shared" ref="E310:W310" si="172">E$14208</f>
        <v>0</v>
      </c>
      <c r="F310" s="148">
        <f t="shared" si="172"/>
        <v>0</v>
      </c>
      <c r="G310" s="148">
        <f t="shared" si="172"/>
        <v>0</v>
      </c>
      <c r="H310" s="148">
        <f t="shared" si="172"/>
        <v>0</v>
      </c>
      <c r="I310" s="148">
        <f t="shared" si="172"/>
        <v>0</v>
      </c>
      <c r="J310" s="148">
        <f t="shared" si="172"/>
        <v>0</v>
      </c>
      <c r="K310" s="148">
        <f t="shared" si="172"/>
        <v>0</v>
      </c>
      <c r="L310" s="148">
        <f t="shared" si="172"/>
        <v>0</v>
      </c>
      <c r="M310" s="148">
        <f t="shared" si="172"/>
        <v>0</v>
      </c>
      <c r="N310" s="148">
        <f t="shared" si="172"/>
        <v>0</v>
      </c>
      <c r="O310" s="148">
        <f t="shared" si="172"/>
        <v>0</v>
      </c>
      <c r="P310" s="148">
        <f t="shared" si="172"/>
        <v>0</v>
      </c>
      <c r="Q310" s="148">
        <f t="shared" si="172"/>
        <v>0</v>
      </c>
      <c r="R310" s="148">
        <f t="shared" si="172"/>
        <v>0</v>
      </c>
      <c r="S310" s="148">
        <f t="shared" si="172"/>
        <v>0</v>
      </c>
      <c r="T310" s="148">
        <f t="shared" si="172"/>
        <v>0</v>
      </c>
      <c r="U310" s="148">
        <f t="shared" si="172"/>
        <v>0</v>
      </c>
      <c r="V310" s="148">
        <f t="shared" si="172"/>
        <v>0</v>
      </c>
      <c r="W310" s="148">
        <f t="shared" si="172"/>
        <v>0</v>
      </c>
    </row>
    <row r="311" spans="1:23" s="5" customFormat="1" ht="12.75" hidden="1" customHeight="1" outlineLevel="2" x14ac:dyDescent="0.2">
      <c r="A311" s="204"/>
      <c r="B311" s="149">
        <f>$B$1648</f>
        <v>0</v>
      </c>
      <c r="C311" s="82"/>
      <c r="D311" s="83" t="s">
        <v>58</v>
      </c>
      <c r="E311" s="148">
        <f t="shared" ref="E311:W311" si="173">E$14209</f>
        <v>0</v>
      </c>
      <c r="F311" s="148">
        <f t="shared" si="173"/>
        <v>0</v>
      </c>
      <c r="G311" s="148">
        <f t="shared" si="173"/>
        <v>0</v>
      </c>
      <c r="H311" s="148">
        <f t="shared" si="173"/>
        <v>0</v>
      </c>
      <c r="I311" s="148">
        <f t="shared" si="173"/>
        <v>0</v>
      </c>
      <c r="J311" s="148">
        <f t="shared" si="173"/>
        <v>0</v>
      </c>
      <c r="K311" s="148">
        <f t="shared" si="173"/>
        <v>0</v>
      </c>
      <c r="L311" s="148">
        <f t="shared" si="173"/>
        <v>0</v>
      </c>
      <c r="M311" s="148">
        <f t="shared" si="173"/>
        <v>0</v>
      </c>
      <c r="N311" s="148">
        <f t="shared" si="173"/>
        <v>0</v>
      </c>
      <c r="O311" s="148">
        <f t="shared" si="173"/>
        <v>0</v>
      </c>
      <c r="P311" s="148">
        <f t="shared" si="173"/>
        <v>0</v>
      </c>
      <c r="Q311" s="148">
        <f t="shared" si="173"/>
        <v>0</v>
      </c>
      <c r="R311" s="148">
        <f t="shared" si="173"/>
        <v>0</v>
      </c>
      <c r="S311" s="148">
        <f t="shared" si="173"/>
        <v>0</v>
      </c>
      <c r="T311" s="148">
        <f t="shared" si="173"/>
        <v>0</v>
      </c>
      <c r="U311" s="148">
        <f t="shared" si="173"/>
        <v>0</v>
      </c>
      <c r="V311" s="148">
        <f t="shared" si="173"/>
        <v>0</v>
      </c>
      <c r="W311" s="148">
        <f t="shared" si="173"/>
        <v>0</v>
      </c>
    </row>
    <row r="312" spans="1:23" s="5" customFormat="1" ht="12.75" hidden="1" customHeight="1" outlineLevel="2" x14ac:dyDescent="0.2">
      <c r="A312" s="204"/>
      <c r="B312" s="150" t="s">
        <v>232</v>
      </c>
      <c r="C312" s="82"/>
      <c r="D312" s="83" t="s">
        <v>58</v>
      </c>
      <c r="E312" s="31"/>
      <c r="F312" s="31"/>
      <c r="G312" s="31"/>
      <c r="H312" s="31"/>
      <c r="I312" s="31"/>
      <c r="J312" s="31"/>
      <c r="K312" s="31"/>
      <c r="L312" s="31"/>
      <c r="M312" s="31"/>
      <c r="N312" s="31"/>
      <c r="O312" s="31"/>
      <c r="P312" s="31"/>
      <c r="Q312" s="31"/>
      <c r="R312" s="31"/>
      <c r="S312" s="31"/>
      <c r="T312" s="31"/>
      <c r="U312" s="31"/>
      <c r="V312" s="31"/>
      <c r="W312" s="31"/>
    </row>
    <row r="313" spans="1:23" s="5" customFormat="1" ht="12.75" hidden="1" customHeight="1" outlineLevel="2" x14ac:dyDescent="0.2">
      <c r="A313" s="204"/>
      <c r="B313" s="151">
        <f>$B$1984</f>
        <v>0</v>
      </c>
      <c r="C313" s="82"/>
      <c r="D313" s="83" t="s">
        <v>58</v>
      </c>
      <c r="E313" s="148">
        <f t="shared" ref="E313:W313" si="174">E$14212</f>
        <v>0</v>
      </c>
      <c r="F313" s="148">
        <f t="shared" si="174"/>
        <v>0</v>
      </c>
      <c r="G313" s="148">
        <f t="shared" si="174"/>
        <v>0</v>
      </c>
      <c r="H313" s="148">
        <f t="shared" si="174"/>
        <v>0</v>
      </c>
      <c r="I313" s="148">
        <f t="shared" si="174"/>
        <v>0</v>
      </c>
      <c r="J313" s="148">
        <f t="shared" si="174"/>
        <v>0</v>
      </c>
      <c r="K313" s="148">
        <f t="shared" si="174"/>
        <v>0</v>
      </c>
      <c r="L313" s="148">
        <f t="shared" si="174"/>
        <v>0</v>
      </c>
      <c r="M313" s="148">
        <f t="shared" si="174"/>
        <v>0</v>
      </c>
      <c r="N313" s="148">
        <f t="shared" si="174"/>
        <v>0</v>
      </c>
      <c r="O313" s="148">
        <f t="shared" si="174"/>
        <v>0</v>
      </c>
      <c r="P313" s="148">
        <f t="shared" si="174"/>
        <v>0</v>
      </c>
      <c r="Q313" s="148">
        <f t="shared" si="174"/>
        <v>0</v>
      </c>
      <c r="R313" s="148">
        <f t="shared" si="174"/>
        <v>0</v>
      </c>
      <c r="S313" s="148">
        <f t="shared" si="174"/>
        <v>0</v>
      </c>
      <c r="T313" s="148">
        <f t="shared" si="174"/>
        <v>0</v>
      </c>
      <c r="U313" s="148">
        <f t="shared" si="174"/>
        <v>0</v>
      </c>
      <c r="V313" s="148">
        <f t="shared" si="174"/>
        <v>0</v>
      </c>
      <c r="W313" s="148">
        <f t="shared" si="174"/>
        <v>0</v>
      </c>
    </row>
    <row r="314" spans="1:23" s="5" customFormat="1" ht="12.75" hidden="1" customHeight="1" outlineLevel="2" x14ac:dyDescent="0.2">
      <c r="A314" s="209"/>
      <c r="B314" s="151">
        <f>$B$7080</f>
        <v>0</v>
      </c>
      <c r="C314" s="82"/>
      <c r="D314" s="83" t="s">
        <v>58</v>
      </c>
      <c r="E314" s="148"/>
      <c r="F314" s="148"/>
      <c r="G314" s="148"/>
      <c r="H314" s="148"/>
      <c r="I314" s="148"/>
      <c r="J314" s="148"/>
      <c r="K314" s="148"/>
      <c r="L314" s="148"/>
      <c r="M314" s="148"/>
      <c r="N314" s="148"/>
      <c r="O314" s="148"/>
      <c r="P314" s="148"/>
      <c r="Q314" s="148"/>
      <c r="R314" s="148"/>
      <c r="S314" s="148"/>
      <c r="T314" s="148"/>
      <c r="U314" s="148"/>
      <c r="V314" s="148"/>
      <c r="W314" s="148"/>
    </row>
    <row r="315" spans="1:23" s="5" customFormat="1" ht="12.75" hidden="1" customHeight="1" outlineLevel="2" x14ac:dyDescent="0.2">
      <c r="A315" s="209"/>
      <c r="B315" s="151">
        <f>$B$9508</f>
        <v>0</v>
      </c>
      <c r="C315" s="82"/>
      <c r="D315" s="83" t="s">
        <v>58</v>
      </c>
      <c r="E315" s="148"/>
      <c r="F315" s="148"/>
      <c r="G315" s="148"/>
      <c r="H315" s="148"/>
      <c r="I315" s="148"/>
      <c r="J315" s="148"/>
      <c r="K315" s="148"/>
      <c r="L315" s="148"/>
      <c r="M315" s="148"/>
      <c r="N315" s="148"/>
      <c r="O315" s="148"/>
      <c r="P315" s="148"/>
      <c r="Q315" s="148"/>
      <c r="R315" s="148"/>
      <c r="S315" s="148"/>
      <c r="T315" s="148"/>
      <c r="U315" s="148"/>
      <c r="V315" s="148"/>
      <c r="W315" s="148"/>
    </row>
    <row r="316" spans="1:23" s="5" customFormat="1" ht="12.75" hidden="1" customHeight="1" outlineLevel="2" x14ac:dyDescent="0.2">
      <c r="A316" s="209"/>
      <c r="B316" s="151">
        <f>$B$9835</f>
        <v>0</v>
      </c>
      <c r="C316" s="82"/>
      <c r="D316" s="83" t="s">
        <v>58</v>
      </c>
      <c r="E316" s="148"/>
      <c r="F316" s="148"/>
      <c r="G316" s="148"/>
      <c r="H316" s="148"/>
      <c r="I316" s="148"/>
      <c r="J316" s="148"/>
      <c r="K316" s="148"/>
      <c r="L316" s="148"/>
      <c r="M316" s="148"/>
      <c r="N316" s="148"/>
      <c r="O316" s="148"/>
      <c r="P316" s="148"/>
      <c r="Q316" s="148"/>
      <c r="R316" s="148"/>
      <c r="S316" s="148"/>
      <c r="T316" s="148"/>
      <c r="U316" s="148"/>
      <c r="V316" s="148"/>
      <c r="W316" s="148"/>
    </row>
    <row r="317" spans="1:23" s="5" customFormat="1" ht="12.75" hidden="1" customHeight="1" outlineLevel="2" x14ac:dyDescent="0.2">
      <c r="A317" s="209"/>
      <c r="B317" s="151">
        <f>$B$10162</f>
        <v>0</v>
      </c>
      <c r="C317" s="82"/>
      <c r="D317" s="83" t="s">
        <v>58</v>
      </c>
      <c r="E317" s="148"/>
      <c r="F317" s="148"/>
      <c r="G317" s="148"/>
      <c r="H317" s="148"/>
      <c r="I317" s="148"/>
      <c r="J317" s="148"/>
      <c r="K317" s="148"/>
      <c r="L317" s="148"/>
      <c r="M317" s="148"/>
      <c r="N317" s="148"/>
      <c r="O317" s="148"/>
      <c r="P317" s="148"/>
      <c r="Q317" s="148"/>
      <c r="R317" s="148"/>
      <c r="S317" s="148"/>
      <c r="T317" s="148"/>
      <c r="U317" s="148"/>
      <c r="V317" s="148"/>
      <c r="W317" s="148"/>
    </row>
    <row r="318" spans="1:23" s="5" customFormat="1" ht="12.75" hidden="1" customHeight="1" outlineLevel="2" x14ac:dyDescent="0.2">
      <c r="A318" s="209"/>
      <c r="B318" s="151">
        <f>$B$10826</f>
        <v>0</v>
      </c>
      <c r="C318" s="82"/>
      <c r="D318" s="83" t="s">
        <v>58</v>
      </c>
      <c r="E318" s="148"/>
      <c r="F318" s="148"/>
      <c r="G318" s="148"/>
      <c r="H318" s="148"/>
      <c r="I318" s="148"/>
      <c r="J318" s="148"/>
      <c r="K318" s="148"/>
      <c r="L318" s="148"/>
      <c r="M318" s="148"/>
      <c r="N318" s="148"/>
      <c r="O318" s="148"/>
      <c r="P318" s="148"/>
      <c r="Q318" s="148"/>
      <c r="R318" s="148"/>
      <c r="S318" s="148"/>
      <c r="T318" s="148"/>
      <c r="U318" s="148"/>
      <c r="V318" s="148"/>
      <c r="W318" s="148"/>
    </row>
    <row r="319" spans="1:23" s="5" customFormat="1" ht="12.75" hidden="1" customHeight="1" outlineLevel="2" x14ac:dyDescent="0.2">
      <c r="A319" s="209"/>
      <c r="B319" s="151">
        <f>$B$11153</f>
        <v>0</v>
      </c>
      <c r="C319" s="82"/>
      <c r="D319" s="83" t="s">
        <v>58</v>
      </c>
      <c r="E319" s="148">
        <f t="shared" ref="E319:W319" si="175">E$14218</f>
        <v>0</v>
      </c>
      <c r="F319" s="148">
        <f t="shared" si="175"/>
        <v>0</v>
      </c>
      <c r="G319" s="148">
        <f t="shared" si="175"/>
        <v>0</v>
      </c>
      <c r="H319" s="148">
        <f t="shared" si="175"/>
        <v>0</v>
      </c>
      <c r="I319" s="148">
        <f t="shared" si="175"/>
        <v>0</v>
      </c>
      <c r="J319" s="148">
        <f t="shared" si="175"/>
        <v>0</v>
      </c>
      <c r="K319" s="148">
        <f t="shared" si="175"/>
        <v>0</v>
      </c>
      <c r="L319" s="148">
        <f t="shared" si="175"/>
        <v>0</v>
      </c>
      <c r="M319" s="148">
        <f t="shared" si="175"/>
        <v>0</v>
      </c>
      <c r="N319" s="148">
        <f t="shared" si="175"/>
        <v>0</v>
      </c>
      <c r="O319" s="148">
        <f t="shared" si="175"/>
        <v>0</v>
      </c>
      <c r="P319" s="148">
        <f t="shared" si="175"/>
        <v>0</v>
      </c>
      <c r="Q319" s="148">
        <f t="shared" si="175"/>
        <v>0</v>
      </c>
      <c r="R319" s="148">
        <f t="shared" si="175"/>
        <v>0</v>
      </c>
      <c r="S319" s="148">
        <f t="shared" si="175"/>
        <v>0</v>
      </c>
      <c r="T319" s="148">
        <f t="shared" si="175"/>
        <v>0</v>
      </c>
      <c r="U319" s="148">
        <f t="shared" si="175"/>
        <v>0</v>
      </c>
      <c r="V319" s="148">
        <f t="shared" si="175"/>
        <v>0</v>
      </c>
      <c r="W319" s="148">
        <f t="shared" si="175"/>
        <v>0</v>
      </c>
    </row>
    <row r="320" spans="1:23" s="5" customFormat="1" ht="12.75" hidden="1" customHeight="1" outlineLevel="2" x14ac:dyDescent="0.2">
      <c r="A320" s="209"/>
      <c r="B320" s="151">
        <f>$B$11480</f>
        <v>0</v>
      </c>
      <c r="C320" s="82"/>
      <c r="D320" s="83" t="s">
        <v>58</v>
      </c>
      <c r="E320" s="148">
        <f t="shared" ref="E320:W320" si="176">E$14219</f>
        <v>0</v>
      </c>
      <c r="F320" s="148">
        <f t="shared" si="176"/>
        <v>0</v>
      </c>
      <c r="G320" s="148">
        <f t="shared" si="176"/>
        <v>0</v>
      </c>
      <c r="H320" s="148">
        <f t="shared" si="176"/>
        <v>0</v>
      </c>
      <c r="I320" s="148">
        <f t="shared" si="176"/>
        <v>0</v>
      </c>
      <c r="J320" s="148">
        <f t="shared" si="176"/>
        <v>0</v>
      </c>
      <c r="K320" s="148">
        <f t="shared" si="176"/>
        <v>0</v>
      </c>
      <c r="L320" s="148">
        <f t="shared" si="176"/>
        <v>0</v>
      </c>
      <c r="M320" s="148">
        <f t="shared" si="176"/>
        <v>0</v>
      </c>
      <c r="N320" s="148">
        <f t="shared" si="176"/>
        <v>0</v>
      </c>
      <c r="O320" s="148">
        <f t="shared" si="176"/>
        <v>0</v>
      </c>
      <c r="P320" s="148">
        <f t="shared" si="176"/>
        <v>0</v>
      </c>
      <c r="Q320" s="148">
        <f t="shared" si="176"/>
        <v>0</v>
      </c>
      <c r="R320" s="148">
        <f t="shared" si="176"/>
        <v>0</v>
      </c>
      <c r="S320" s="148">
        <f t="shared" si="176"/>
        <v>0</v>
      </c>
      <c r="T320" s="148">
        <f t="shared" si="176"/>
        <v>0</v>
      </c>
      <c r="U320" s="148">
        <f t="shared" si="176"/>
        <v>0</v>
      </c>
      <c r="V320" s="148">
        <f t="shared" si="176"/>
        <v>0</v>
      </c>
      <c r="W320" s="148">
        <f t="shared" si="176"/>
        <v>0</v>
      </c>
    </row>
    <row r="321" spans="1:23" s="5" customFormat="1" ht="12.75" hidden="1" customHeight="1" outlineLevel="2" x14ac:dyDescent="0.2">
      <c r="A321" s="209"/>
      <c r="B321" s="151">
        <f>$B$11807</f>
        <v>0</v>
      </c>
      <c r="C321" s="82"/>
      <c r="D321" s="83" t="s">
        <v>58</v>
      </c>
      <c r="E321" s="148">
        <f t="shared" ref="E321:W321" si="177">E$14220</f>
        <v>0</v>
      </c>
      <c r="F321" s="148">
        <f t="shared" si="177"/>
        <v>0</v>
      </c>
      <c r="G321" s="148">
        <f t="shared" si="177"/>
        <v>0</v>
      </c>
      <c r="H321" s="148">
        <f t="shared" si="177"/>
        <v>0</v>
      </c>
      <c r="I321" s="148">
        <f t="shared" si="177"/>
        <v>0</v>
      </c>
      <c r="J321" s="148">
        <f t="shared" si="177"/>
        <v>0</v>
      </c>
      <c r="K321" s="148">
        <f t="shared" si="177"/>
        <v>0</v>
      </c>
      <c r="L321" s="148">
        <f t="shared" si="177"/>
        <v>0</v>
      </c>
      <c r="M321" s="148">
        <f t="shared" si="177"/>
        <v>0</v>
      </c>
      <c r="N321" s="148">
        <f t="shared" si="177"/>
        <v>0</v>
      </c>
      <c r="O321" s="148">
        <f t="shared" si="177"/>
        <v>0</v>
      </c>
      <c r="P321" s="148">
        <f t="shared" si="177"/>
        <v>0</v>
      </c>
      <c r="Q321" s="148">
        <f t="shared" si="177"/>
        <v>0</v>
      </c>
      <c r="R321" s="148">
        <f t="shared" si="177"/>
        <v>0</v>
      </c>
      <c r="S321" s="148">
        <f t="shared" si="177"/>
        <v>0</v>
      </c>
      <c r="T321" s="148">
        <f t="shared" si="177"/>
        <v>0</v>
      </c>
      <c r="U321" s="148">
        <f t="shared" si="177"/>
        <v>0</v>
      </c>
      <c r="V321" s="148">
        <f t="shared" si="177"/>
        <v>0</v>
      </c>
      <c r="W321" s="148">
        <f t="shared" si="177"/>
        <v>0</v>
      </c>
    </row>
    <row r="322" spans="1:23" s="5" customFormat="1" ht="12.75" hidden="1" customHeight="1" outlineLevel="2" x14ac:dyDescent="0.2">
      <c r="A322" s="209"/>
      <c r="B322" s="151">
        <f>$B$12134</f>
        <v>0</v>
      </c>
      <c r="C322" s="82"/>
      <c r="D322" s="83" t="s">
        <v>58</v>
      </c>
      <c r="E322" s="148">
        <f t="shared" ref="E322:W322" si="178">E$14221</f>
        <v>0</v>
      </c>
      <c r="F322" s="148">
        <f t="shared" si="178"/>
        <v>0</v>
      </c>
      <c r="G322" s="148">
        <f t="shared" si="178"/>
        <v>0</v>
      </c>
      <c r="H322" s="148">
        <f t="shared" si="178"/>
        <v>0</v>
      </c>
      <c r="I322" s="148">
        <f t="shared" si="178"/>
        <v>0</v>
      </c>
      <c r="J322" s="148">
        <f t="shared" si="178"/>
        <v>0</v>
      </c>
      <c r="K322" s="148">
        <f t="shared" si="178"/>
        <v>0</v>
      </c>
      <c r="L322" s="148">
        <f t="shared" si="178"/>
        <v>0</v>
      </c>
      <c r="M322" s="148">
        <f t="shared" si="178"/>
        <v>0</v>
      </c>
      <c r="N322" s="148">
        <f t="shared" si="178"/>
        <v>0</v>
      </c>
      <c r="O322" s="148">
        <f t="shared" si="178"/>
        <v>0</v>
      </c>
      <c r="P322" s="148">
        <f t="shared" si="178"/>
        <v>0</v>
      </c>
      <c r="Q322" s="148">
        <f t="shared" si="178"/>
        <v>0</v>
      </c>
      <c r="R322" s="148">
        <f t="shared" si="178"/>
        <v>0</v>
      </c>
      <c r="S322" s="148">
        <f t="shared" si="178"/>
        <v>0</v>
      </c>
      <c r="T322" s="148">
        <f t="shared" si="178"/>
        <v>0</v>
      </c>
      <c r="U322" s="148">
        <f t="shared" si="178"/>
        <v>0</v>
      </c>
      <c r="V322" s="148">
        <f t="shared" si="178"/>
        <v>0</v>
      </c>
      <c r="W322" s="148">
        <f t="shared" si="178"/>
        <v>0</v>
      </c>
    </row>
    <row r="323" spans="1:23" s="5" customFormat="1" ht="12.75" hidden="1" customHeight="1" outlineLevel="2" x14ac:dyDescent="0.2">
      <c r="A323" s="209"/>
      <c r="B323" s="151">
        <f>$B$12461</f>
        <v>0</v>
      </c>
      <c r="C323" s="82"/>
      <c r="D323" s="83" t="s">
        <v>58</v>
      </c>
      <c r="E323" s="148">
        <f t="shared" ref="E323:W323" si="179">E$14222</f>
        <v>0</v>
      </c>
      <c r="F323" s="148">
        <f t="shared" si="179"/>
        <v>0</v>
      </c>
      <c r="G323" s="148">
        <f t="shared" si="179"/>
        <v>0</v>
      </c>
      <c r="H323" s="148">
        <f t="shared" si="179"/>
        <v>0</v>
      </c>
      <c r="I323" s="148">
        <f t="shared" si="179"/>
        <v>0</v>
      </c>
      <c r="J323" s="148">
        <f t="shared" si="179"/>
        <v>0</v>
      </c>
      <c r="K323" s="148">
        <f t="shared" si="179"/>
        <v>0</v>
      </c>
      <c r="L323" s="148">
        <f t="shared" si="179"/>
        <v>0</v>
      </c>
      <c r="M323" s="148">
        <f t="shared" si="179"/>
        <v>0</v>
      </c>
      <c r="N323" s="148">
        <f t="shared" si="179"/>
        <v>0</v>
      </c>
      <c r="O323" s="148">
        <f t="shared" si="179"/>
        <v>0</v>
      </c>
      <c r="P323" s="148">
        <f t="shared" si="179"/>
        <v>0</v>
      </c>
      <c r="Q323" s="148">
        <f t="shared" si="179"/>
        <v>0</v>
      </c>
      <c r="R323" s="148">
        <f t="shared" si="179"/>
        <v>0</v>
      </c>
      <c r="S323" s="148">
        <f t="shared" si="179"/>
        <v>0</v>
      </c>
      <c r="T323" s="148">
        <f t="shared" si="179"/>
        <v>0</v>
      </c>
      <c r="U323" s="148">
        <f t="shared" si="179"/>
        <v>0</v>
      </c>
      <c r="V323" s="148">
        <f t="shared" si="179"/>
        <v>0</v>
      </c>
      <c r="W323" s="148">
        <f t="shared" si="179"/>
        <v>0</v>
      </c>
    </row>
    <row r="324" spans="1:23" s="5" customFormat="1" ht="12.75" hidden="1" customHeight="1" outlineLevel="2" x14ac:dyDescent="0.2">
      <c r="A324" s="209"/>
      <c r="B324" s="151">
        <f>$B$12788</f>
        <v>0</v>
      </c>
      <c r="C324" s="82"/>
      <c r="D324" s="83" t="s">
        <v>58</v>
      </c>
      <c r="E324" s="148">
        <f t="shared" ref="E324:W324" si="180">E$14223</f>
        <v>0</v>
      </c>
      <c r="F324" s="148">
        <f t="shared" si="180"/>
        <v>0</v>
      </c>
      <c r="G324" s="148">
        <f t="shared" si="180"/>
        <v>0</v>
      </c>
      <c r="H324" s="148">
        <f t="shared" si="180"/>
        <v>0</v>
      </c>
      <c r="I324" s="148">
        <f t="shared" si="180"/>
        <v>0</v>
      </c>
      <c r="J324" s="148">
        <f t="shared" si="180"/>
        <v>0</v>
      </c>
      <c r="K324" s="148">
        <f t="shared" si="180"/>
        <v>0</v>
      </c>
      <c r="L324" s="148">
        <f t="shared" si="180"/>
        <v>0</v>
      </c>
      <c r="M324" s="148">
        <f t="shared" si="180"/>
        <v>0</v>
      </c>
      <c r="N324" s="148">
        <f t="shared" si="180"/>
        <v>0</v>
      </c>
      <c r="O324" s="148">
        <f t="shared" si="180"/>
        <v>0</v>
      </c>
      <c r="P324" s="148">
        <f t="shared" si="180"/>
        <v>0</v>
      </c>
      <c r="Q324" s="148">
        <f t="shared" si="180"/>
        <v>0</v>
      </c>
      <c r="R324" s="148">
        <f t="shared" si="180"/>
        <v>0</v>
      </c>
      <c r="S324" s="148">
        <f t="shared" si="180"/>
        <v>0</v>
      </c>
      <c r="T324" s="148">
        <f t="shared" si="180"/>
        <v>0</v>
      </c>
      <c r="U324" s="148">
        <f t="shared" si="180"/>
        <v>0</v>
      </c>
      <c r="V324" s="148">
        <f t="shared" si="180"/>
        <v>0</v>
      </c>
      <c r="W324" s="148">
        <f t="shared" si="180"/>
        <v>0</v>
      </c>
    </row>
    <row r="325" spans="1:23" s="5" customFormat="1" ht="12.75" hidden="1" customHeight="1" outlineLevel="2" x14ac:dyDescent="0.2">
      <c r="A325" s="209"/>
      <c r="B325" s="151">
        <f>$B$13115</f>
        <v>0</v>
      </c>
      <c r="C325" s="82"/>
      <c r="D325" s="83" t="s">
        <v>58</v>
      </c>
      <c r="E325" s="148">
        <f t="shared" ref="E325:W325" si="181">E$14224</f>
        <v>0</v>
      </c>
      <c r="F325" s="148">
        <f t="shared" si="181"/>
        <v>0</v>
      </c>
      <c r="G325" s="148">
        <f t="shared" si="181"/>
        <v>0</v>
      </c>
      <c r="H325" s="148">
        <f t="shared" si="181"/>
        <v>0</v>
      </c>
      <c r="I325" s="148">
        <f t="shared" si="181"/>
        <v>0</v>
      </c>
      <c r="J325" s="148">
        <f t="shared" si="181"/>
        <v>0</v>
      </c>
      <c r="K325" s="148">
        <f t="shared" si="181"/>
        <v>0</v>
      </c>
      <c r="L325" s="148">
        <f t="shared" si="181"/>
        <v>0</v>
      </c>
      <c r="M325" s="148">
        <f t="shared" si="181"/>
        <v>0</v>
      </c>
      <c r="N325" s="148">
        <f t="shared" si="181"/>
        <v>0</v>
      </c>
      <c r="O325" s="148">
        <f t="shared" si="181"/>
        <v>0</v>
      </c>
      <c r="P325" s="148">
        <f t="shared" si="181"/>
        <v>0</v>
      </c>
      <c r="Q325" s="148">
        <f t="shared" si="181"/>
        <v>0</v>
      </c>
      <c r="R325" s="148">
        <f t="shared" si="181"/>
        <v>0</v>
      </c>
      <c r="S325" s="148">
        <f t="shared" si="181"/>
        <v>0</v>
      </c>
      <c r="T325" s="148">
        <f t="shared" si="181"/>
        <v>0</v>
      </c>
      <c r="U325" s="148">
        <f t="shared" si="181"/>
        <v>0</v>
      </c>
      <c r="V325" s="148">
        <f t="shared" si="181"/>
        <v>0</v>
      </c>
      <c r="W325" s="148">
        <f t="shared" si="181"/>
        <v>0</v>
      </c>
    </row>
    <row r="326" spans="1:23" s="5" customFormat="1" ht="12.75" hidden="1" customHeight="1" outlineLevel="2" x14ac:dyDescent="0.2">
      <c r="A326" s="209"/>
      <c r="B326" s="151">
        <f>$B$13442</f>
        <v>0</v>
      </c>
      <c r="C326" s="82"/>
      <c r="D326" s="83" t="s">
        <v>58</v>
      </c>
      <c r="E326" s="148">
        <f t="shared" ref="E326:W326" si="182">E$14225</f>
        <v>0</v>
      </c>
      <c r="F326" s="148">
        <f t="shared" si="182"/>
        <v>0</v>
      </c>
      <c r="G326" s="148">
        <f t="shared" si="182"/>
        <v>0</v>
      </c>
      <c r="H326" s="148">
        <f t="shared" si="182"/>
        <v>0</v>
      </c>
      <c r="I326" s="148">
        <f t="shared" si="182"/>
        <v>0</v>
      </c>
      <c r="J326" s="148">
        <f t="shared" si="182"/>
        <v>0</v>
      </c>
      <c r="K326" s="148">
        <f t="shared" si="182"/>
        <v>0</v>
      </c>
      <c r="L326" s="148">
        <f t="shared" si="182"/>
        <v>0</v>
      </c>
      <c r="M326" s="148">
        <f t="shared" si="182"/>
        <v>0</v>
      </c>
      <c r="N326" s="148">
        <f t="shared" si="182"/>
        <v>0</v>
      </c>
      <c r="O326" s="148">
        <f t="shared" si="182"/>
        <v>0</v>
      </c>
      <c r="P326" s="148">
        <f t="shared" si="182"/>
        <v>0</v>
      </c>
      <c r="Q326" s="148">
        <f t="shared" si="182"/>
        <v>0</v>
      </c>
      <c r="R326" s="148">
        <f t="shared" si="182"/>
        <v>0</v>
      </c>
      <c r="S326" s="148">
        <f t="shared" si="182"/>
        <v>0</v>
      </c>
      <c r="T326" s="148">
        <f t="shared" si="182"/>
        <v>0</v>
      </c>
      <c r="U326" s="148">
        <f t="shared" si="182"/>
        <v>0</v>
      </c>
      <c r="V326" s="148">
        <f t="shared" si="182"/>
        <v>0</v>
      </c>
      <c r="W326" s="148">
        <f t="shared" si="182"/>
        <v>0</v>
      </c>
    </row>
    <row r="327" spans="1:23" s="5" customFormat="1" ht="12.75" hidden="1" customHeight="1" outlineLevel="2" x14ac:dyDescent="0.2">
      <c r="A327" s="209"/>
      <c r="B327" s="151">
        <f>$B$13769</f>
        <v>0</v>
      </c>
      <c r="C327" s="82"/>
      <c r="D327" s="83" t="s">
        <v>58</v>
      </c>
      <c r="E327" s="148">
        <f t="shared" ref="E327:W327" si="183">E$14226</f>
        <v>0</v>
      </c>
      <c r="F327" s="148">
        <f t="shared" si="183"/>
        <v>0</v>
      </c>
      <c r="G327" s="148">
        <f t="shared" si="183"/>
        <v>0</v>
      </c>
      <c r="H327" s="148">
        <f t="shared" si="183"/>
        <v>0</v>
      </c>
      <c r="I327" s="148">
        <f t="shared" si="183"/>
        <v>0</v>
      </c>
      <c r="J327" s="148">
        <f t="shared" si="183"/>
        <v>0</v>
      </c>
      <c r="K327" s="148">
        <f t="shared" si="183"/>
        <v>0</v>
      </c>
      <c r="L327" s="148">
        <f t="shared" si="183"/>
        <v>0</v>
      </c>
      <c r="M327" s="148">
        <f t="shared" si="183"/>
        <v>0</v>
      </c>
      <c r="N327" s="148">
        <f t="shared" si="183"/>
        <v>0</v>
      </c>
      <c r="O327" s="148">
        <f t="shared" si="183"/>
        <v>0</v>
      </c>
      <c r="P327" s="148">
        <f t="shared" si="183"/>
        <v>0</v>
      </c>
      <c r="Q327" s="148">
        <f t="shared" si="183"/>
        <v>0</v>
      </c>
      <c r="R327" s="148">
        <f t="shared" si="183"/>
        <v>0</v>
      </c>
      <c r="S327" s="148">
        <f t="shared" si="183"/>
        <v>0</v>
      </c>
      <c r="T327" s="148">
        <f t="shared" si="183"/>
        <v>0</v>
      </c>
      <c r="U327" s="148">
        <f t="shared" si="183"/>
        <v>0</v>
      </c>
      <c r="V327" s="148">
        <f t="shared" si="183"/>
        <v>0</v>
      </c>
      <c r="W327" s="148">
        <f t="shared" si="183"/>
        <v>0</v>
      </c>
    </row>
    <row r="328" spans="1:23" s="5" customFormat="1" ht="26.25" hidden="1" customHeight="1" outlineLevel="2" x14ac:dyDescent="0.2">
      <c r="A328" s="209"/>
      <c r="B328" s="81" t="s">
        <v>233</v>
      </c>
      <c r="C328" s="82"/>
      <c r="D328" s="83" t="s">
        <v>58</v>
      </c>
      <c r="E328" s="31" t="e">
        <f t="shared" ref="E328:H328" si="184">SUM(E329:E350)</f>
        <v>#REF!</v>
      </c>
      <c r="F328" s="31" t="e">
        <f t="shared" si="184"/>
        <v>#REF!</v>
      </c>
      <c r="G328" s="31" t="e">
        <f t="shared" si="184"/>
        <v>#REF!</v>
      </c>
      <c r="H328" s="31" t="e">
        <f t="shared" si="184"/>
        <v>#REF!</v>
      </c>
      <c r="I328" s="31" t="e">
        <f>H328</f>
        <v>#REF!</v>
      </c>
      <c r="J328" s="31" t="e">
        <f>I328</f>
        <v>#REF!</v>
      </c>
      <c r="K328" s="31" t="e">
        <f>J328</f>
        <v>#REF!</v>
      </c>
      <c r="L328" s="31" t="e">
        <f>K328</f>
        <v>#REF!</v>
      </c>
      <c r="M328" s="31" t="e">
        <f>SUM(M329:M350)</f>
        <v>#REF!</v>
      </c>
      <c r="N328" s="31" t="e">
        <f>M328</f>
        <v>#REF!</v>
      </c>
      <c r="O328" s="31" t="e">
        <f>N328</f>
        <v>#REF!</v>
      </c>
      <c r="P328" s="31" t="e">
        <f>O328</f>
        <v>#REF!</v>
      </c>
      <c r="Q328" s="31" t="e">
        <f>P328</f>
        <v>#REF!</v>
      </c>
      <c r="R328" s="31" t="e">
        <f>SUM(R329:R350)</f>
        <v>#REF!</v>
      </c>
      <c r="S328" s="31" t="e">
        <f t="shared" ref="S328:W328" si="185">SUM(S329:S350)</f>
        <v>#REF!</v>
      </c>
      <c r="T328" s="31" t="e">
        <f t="shared" si="185"/>
        <v>#REF!</v>
      </c>
      <c r="U328" s="31" t="e">
        <f t="shared" si="185"/>
        <v>#REF!</v>
      </c>
      <c r="V328" s="31" t="e">
        <f t="shared" si="185"/>
        <v>#REF!</v>
      </c>
      <c r="W328" s="31" t="e">
        <f t="shared" si="185"/>
        <v>#REF!</v>
      </c>
    </row>
    <row r="329" spans="1:23" s="5" customFormat="1" ht="14.25" hidden="1" customHeight="1" outlineLevel="2" x14ac:dyDescent="0.2">
      <c r="A329" s="209"/>
      <c r="B329" s="147" t="str">
        <f>$B$10</f>
        <v>Источник комбинированной выработки Калининградская ТЭЦ-2 АО "Интер РАО – Электрогенерация"</v>
      </c>
      <c r="C329" s="82"/>
      <c r="D329" s="83" t="s">
        <v>58</v>
      </c>
      <c r="E329" s="148" t="e">
        <f>#REF!</f>
        <v>#REF!</v>
      </c>
      <c r="F329" s="148" t="e">
        <f>#REF!</f>
        <v>#REF!</v>
      </c>
      <c r="G329" s="148" t="e">
        <f>#REF!</f>
        <v>#REF!</v>
      </c>
      <c r="H329" s="148" t="e">
        <f>#REF!</f>
        <v>#REF!</v>
      </c>
      <c r="I329" s="148" t="e">
        <f>#REF!</f>
        <v>#REF!</v>
      </c>
      <c r="J329" s="148" t="e">
        <f>#REF!</f>
        <v>#REF!</v>
      </c>
      <c r="K329" s="148" t="e">
        <f>#REF!</f>
        <v>#REF!</v>
      </c>
      <c r="L329" s="148" t="e">
        <f>#REF!</f>
        <v>#REF!</v>
      </c>
      <c r="M329" s="148" t="e">
        <f>#REF!</f>
        <v>#REF!</v>
      </c>
      <c r="N329" s="148" t="e">
        <f>#REF!</f>
        <v>#REF!</v>
      </c>
      <c r="O329" s="148" t="e">
        <f>#REF!</f>
        <v>#REF!</v>
      </c>
      <c r="P329" s="148" t="e">
        <f>#REF!</f>
        <v>#REF!</v>
      </c>
      <c r="Q329" s="148" t="e">
        <f>#REF!</f>
        <v>#REF!</v>
      </c>
      <c r="R329" s="148" t="e">
        <f>#REF!</f>
        <v>#REF!</v>
      </c>
      <c r="S329" s="148" t="e">
        <f>#REF!</f>
        <v>#REF!</v>
      </c>
      <c r="T329" s="148" t="e">
        <f>#REF!</f>
        <v>#REF!</v>
      </c>
      <c r="U329" s="148" t="e">
        <f>#REF!</f>
        <v>#REF!</v>
      </c>
      <c r="V329" s="148" t="e">
        <f>#REF!</f>
        <v>#REF!</v>
      </c>
      <c r="W329" s="148" t="e">
        <f>#REF!</f>
        <v>#REF!</v>
      </c>
    </row>
    <row r="330" spans="1:23" s="5" customFormat="1" ht="14.25" hidden="1" customHeight="1" outlineLevel="2" x14ac:dyDescent="0.2">
      <c r="A330" s="209"/>
      <c r="B330" s="149" t="str">
        <f>$B$304</f>
        <v>Баланс тепловой энергии</v>
      </c>
      <c r="C330" s="82"/>
      <c r="D330" s="83" t="s">
        <v>58</v>
      </c>
      <c r="E330" s="148">
        <f t="shared" ref="E330:W330" si="186">E$14230</f>
        <v>0</v>
      </c>
      <c r="F330" s="148">
        <f t="shared" si="186"/>
        <v>0</v>
      </c>
      <c r="G330" s="148">
        <f t="shared" si="186"/>
        <v>0</v>
      </c>
      <c r="H330" s="148">
        <f t="shared" si="186"/>
        <v>0</v>
      </c>
      <c r="I330" s="148">
        <f t="shared" si="186"/>
        <v>0</v>
      </c>
      <c r="J330" s="148">
        <f t="shared" si="186"/>
        <v>0</v>
      </c>
      <c r="K330" s="148">
        <f t="shared" si="186"/>
        <v>0</v>
      </c>
      <c r="L330" s="148">
        <f t="shared" si="186"/>
        <v>0</v>
      </c>
      <c r="M330" s="148">
        <f t="shared" si="186"/>
        <v>0</v>
      </c>
      <c r="N330" s="148">
        <f t="shared" si="186"/>
        <v>0</v>
      </c>
      <c r="O330" s="148">
        <f t="shared" si="186"/>
        <v>0</v>
      </c>
      <c r="P330" s="148">
        <f t="shared" si="186"/>
        <v>0</v>
      </c>
      <c r="Q330" s="148">
        <f t="shared" si="186"/>
        <v>0</v>
      </c>
      <c r="R330" s="148">
        <f t="shared" si="186"/>
        <v>0</v>
      </c>
      <c r="S330" s="148">
        <f t="shared" si="186"/>
        <v>0</v>
      </c>
      <c r="T330" s="148">
        <f t="shared" si="186"/>
        <v>0</v>
      </c>
      <c r="U330" s="148">
        <f t="shared" si="186"/>
        <v>0</v>
      </c>
      <c r="V330" s="148">
        <f t="shared" si="186"/>
        <v>0</v>
      </c>
      <c r="W330" s="148">
        <f t="shared" si="186"/>
        <v>0</v>
      </c>
    </row>
    <row r="331" spans="1:23" s="5" customFormat="1" ht="14.25" hidden="1" customHeight="1" outlineLevel="2" x14ac:dyDescent="0.2">
      <c r="A331" s="209"/>
      <c r="B331" s="149">
        <f>$B$640</f>
        <v>0</v>
      </c>
      <c r="C331" s="82"/>
      <c r="D331" s="83" t="s">
        <v>58</v>
      </c>
      <c r="E331" s="148">
        <f t="shared" ref="E331:W331" si="187">E$14231</f>
        <v>0</v>
      </c>
      <c r="F331" s="148">
        <f t="shared" si="187"/>
        <v>0</v>
      </c>
      <c r="G331" s="148">
        <f t="shared" si="187"/>
        <v>0</v>
      </c>
      <c r="H331" s="148">
        <f t="shared" si="187"/>
        <v>0</v>
      </c>
      <c r="I331" s="148">
        <f t="shared" si="187"/>
        <v>0</v>
      </c>
      <c r="J331" s="148">
        <f t="shared" si="187"/>
        <v>0</v>
      </c>
      <c r="K331" s="148">
        <f t="shared" si="187"/>
        <v>0</v>
      </c>
      <c r="L331" s="148">
        <f t="shared" si="187"/>
        <v>0</v>
      </c>
      <c r="M331" s="148">
        <f t="shared" si="187"/>
        <v>0</v>
      </c>
      <c r="N331" s="148">
        <f t="shared" si="187"/>
        <v>0</v>
      </c>
      <c r="O331" s="148">
        <f t="shared" si="187"/>
        <v>0</v>
      </c>
      <c r="P331" s="148">
        <f t="shared" si="187"/>
        <v>0</v>
      </c>
      <c r="Q331" s="148">
        <f t="shared" si="187"/>
        <v>0</v>
      </c>
      <c r="R331" s="148">
        <f t="shared" si="187"/>
        <v>0</v>
      </c>
      <c r="S331" s="148">
        <f t="shared" si="187"/>
        <v>0</v>
      </c>
      <c r="T331" s="148">
        <f t="shared" si="187"/>
        <v>0</v>
      </c>
      <c r="U331" s="148">
        <f t="shared" si="187"/>
        <v>0</v>
      </c>
      <c r="V331" s="148">
        <f t="shared" si="187"/>
        <v>0</v>
      </c>
      <c r="W331" s="148">
        <f t="shared" si="187"/>
        <v>0</v>
      </c>
    </row>
    <row r="332" spans="1:23" s="5" customFormat="1" ht="14.25" hidden="1" customHeight="1" outlineLevel="2" x14ac:dyDescent="0.2">
      <c r="A332" s="209"/>
      <c r="B332" s="149">
        <f>$B$976</f>
        <v>0</v>
      </c>
      <c r="C332" s="82"/>
      <c r="D332" s="83" t="s">
        <v>58</v>
      </c>
      <c r="E332" s="148">
        <f t="shared" ref="E332:W332" si="188">E$14232</f>
        <v>0</v>
      </c>
      <c r="F332" s="148">
        <f t="shared" si="188"/>
        <v>0</v>
      </c>
      <c r="G332" s="148">
        <f t="shared" si="188"/>
        <v>0</v>
      </c>
      <c r="H332" s="148">
        <f t="shared" si="188"/>
        <v>0</v>
      </c>
      <c r="I332" s="148">
        <f t="shared" si="188"/>
        <v>0</v>
      </c>
      <c r="J332" s="148">
        <f t="shared" si="188"/>
        <v>0</v>
      </c>
      <c r="K332" s="148">
        <f t="shared" si="188"/>
        <v>0</v>
      </c>
      <c r="L332" s="148">
        <f t="shared" si="188"/>
        <v>0</v>
      </c>
      <c r="M332" s="148">
        <f t="shared" si="188"/>
        <v>0</v>
      </c>
      <c r="N332" s="148">
        <f t="shared" si="188"/>
        <v>0</v>
      </c>
      <c r="O332" s="148">
        <f t="shared" si="188"/>
        <v>0</v>
      </c>
      <c r="P332" s="148">
        <f t="shared" si="188"/>
        <v>0</v>
      </c>
      <c r="Q332" s="148">
        <f t="shared" si="188"/>
        <v>0</v>
      </c>
      <c r="R332" s="148">
        <f t="shared" si="188"/>
        <v>0</v>
      </c>
      <c r="S332" s="148">
        <f t="shared" si="188"/>
        <v>0</v>
      </c>
      <c r="T332" s="148">
        <f t="shared" si="188"/>
        <v>0</v>
      </c>
      <c r="U332" s="148">
        <f t="shared" si="188"/>
        <v>0</v>
      </c>
      <c r="V332" s="148">
        <f t="shared" si="188"/>
        <v>0</v>
      </c>
      <c r="W332" s="148">
        <f t="shared" si="188"/>
        <v>0</v>
      </c>
    </row>
    <row r="333" spans="1:23" s="5" customFormat="1" ht="14.25" hidden="1" customHeight="1" outlineLevel="2" x14ac:dyDescent="0.2">
      <c r="A333" s="209"/>
      <c r="B333" s="149">
        <f>$B$1312</f>
        <v>0</v>
      </c>
      <c r="C333" s="82"/>
      <c r="D333" s="83" t="s">
        <v>58</v>
      </c>
      <c r="E333" s="148">
        <f t="shared" ref="E333:W333" si="189">E$14233</f>
        <v>0</v>
      </c>
      <c r="F333" s="148">
        <f t="shared" si="189"/>
        <v>0</v>
      </c>
      <c r="G333" s="148">
        <f t="shared" si="189"/>
        <v>0</v>
      </c>
      <c r="H333" s="148">
        <f t="shared" si="189"/>
        <v>0</v>
      </c>
      <c r="I333" s="148">
        <f t="shared" si="189"/>
        <v>0</v>
      </c>
      <c r="J333" s="148">
        <f t="shared" si="189"/>
        <v>0</v>
      </c>
      <c r="K333" s="148">
        <f t="shared" si="189"/>
        <v>0</v>
      </c>
      <c r="L333" s="148">
        <f t="shared" si="189"/>
        <v>0</v>
      </c>
      <c r="M333" s="148">
        <f t="shared" si="189"/>
        <v>0</v>
      </c>
      <c r="N333" s="148">
        <f t="shared" si="189"/>
        <v>0</v>
      </c>
      <c r="O333" s="148">
        <f t="shared" si="189"/>
        <v>0</v>
      </c>
      <c r="P333" s="148">
        <f t="shared" si="189"/>
        <v>0</v>
      </c>
      <c r="Q333" s="148">
        <f t="shared" si="189"/>
        <v>0</v>
      </c>
      <c r="R333" s="148">
        <f t="shared" si="189"/>
        <v>0</v>
      </c>
      <c r="S333" s="148">
        <f t="shared" si="189"/>
        <v>0</v>
      </c>
      <c r="T333" s="148">
        <f t="shared" si="189"/>
        <v>0</v>
      </c>
      <c r="U333" s="148">
        <f t="shared" si="189"/>
        <v>0</v>
      </c>
      <c r="V333" s="148">
        <f t="shared" si="189"/>
        <v>0</v>
      </c>
      <c r="W333" s="148">
        <f t="shared" si="189"/>
        <v>0</v>
      </c>
    </row>
    <row r="334" spans="1:23" s="5" customFormat="1" ht="14.25" hidden="1" customHeight="1" outlineLevel="2" x14ac:dyDescent="0.2">
      <c r="A334" s="209"/>
      <c r="B334" s="149">
        <f>$B$1648</f>
        <v>0</v>
      </c>
      <c r="C334" s="82"/>
      <c r="D334" s="83" t="s">
        <v>58</v>
      </c>
      <c r="E334" s="148">
        <f t="shared" ref="E334:W334" si="190">E$14234</f>
        <v>0</v>
      </c>
      <c r="F334" s="148">
        <f t="shared" si="190"/>
        <v>0</v>
      </c>
      <c r="G334" s="148">
        <f t="shared" si="190"/>
        <v>0</v>
      </c>
      <c r="H334" s="148">
        <f t="shared" si="190"/>
        <v>0</v>
      </c>
      <c r="I334" s="148">
        <f t="shared" si="190"/>
        <v>0</v>
      </c>
      <c r="J334" s="148">
        <f t="shared" si="190"/>
        <v>0</v>
      </c>
      <c r="K334" s="148">
        <f t="shared" si="190"/>
        <v>0</v>
      </c>
      <c r="L334" s="148">
        <f t="shared" si="190"/>
        <v>0</v>
      </c>
      <c r="M334" s="148">
        <f t="shared" si="190"/>
        <v>0</v>
      </c>
      <c r="N334" s="148">
        <f t="shared" si="190"/>
        <v>0</v>
      </c>
      <c r="O334" s="148">
        <f t="shared" si="190"/>
        <v>0</v>
      </c>
      <c r="P334" s="148">
        <f t="shared" si="190"/>
        <v>0</v>
      </c>
      <c r="Q334" s="148">
        <f t="shared" si="190"/>
        <v>0</v>
      </c>
      <c r="R334" s="148">
        <f t="shared" si="190"/>
        <v>0</v>
      </c>
      <c r="S334" s="148">
        <f t="shared" si="190"/>
        <v>0</v>
      </c>
      <c r="T334" s="148">
        <f t="shared" si="190"/>
        <v>0</v>
      </c>
      <c r="U334" s="148">
        <f t="shared" si="190"/>
        <v>0</v>
      </c>
      <c r="V334" s="148">
        <f t="shared" si="190"/>
        <v>0</v>
      </c>
      <c r="W334" s="148">
        <f t="shared" si="190"/>
        <v>0</v>
      </c>
    </row>
    <row r="335" spans="1:23" s="5" customFormat="1" ht="14.25" hidden="1" customHeight="1" outlineLevel="2" x14ac:dyDescent="0.2">
      <c r="A335" s="209"/>
      <c r="B335" s="150" t="s">
        <v>232</v>
      </c>
      <c r="C335" s="82"/>
      <c r="D335" s="83" t="s">
        <v>58</v>
      </c>
      <c r="E335" s="148">
        <f t="shared" ref="E335:W335" si="191">E$14236</f>
        <v>0</v>
      </c>
      <c r="F335" s="148">
        <f t="shared" si="191"/>
        <v>0</v>
      </c>
      <c r="G335" s="148">
        <f t="shared" si="191"/>
        <v>0</v>
      </c>
      <c r="H335" s="148">
        <f t="shared" si="191"/>
        <v>0</v>
      </c>
      <c r="I335" s="148">
        <f t="shared" si="191"/>
        <v>0</v>
      </c>
      <c r="J335" s="148">
        <f t="shared" si="191"/>
        <v>0</v>
      </c>
      <c r="K335" s="148">
        <f t="shared" si="191"/>
        <v>0</v>
      </c>
      <c r="L335" s="148">
        <f t="shared" si="191"/>
        <v>0</v>
      </c>
      <c r="M335" s="148">
        <f t="shared" si="191"/>
        <v>0</v>
      </c>
      <c r="N335" s="148">
        <f t="shared" si="191"/>
        <v>0</v>
      </c>
      <c r="O335" s="148">
        <f t="shared" si="191"/>
        <v>0</v>
      </c>
      <c r="P335" s="148">
        <f t="shared" si="191"/>
        <v>0</v>
      </c>
      <c r="Q335" s="148">
        <f t="shared" si="191"/>
        <v>0</v>
      </c>
      <c r="R335" s="148">
        <f t="shared" si="191"/>
        <v>0</v>
      </c>
      <c r="S335" s="148">
        <f t="shared" si="191"/>
        <v>0</v>
      </c>
      <c r="T335" s="148">
        <f t="shared" si="191"/>
        <v>0</v>
      </c>
      <c r="U335" s="148">
        <f t="shared" si="191"/>
        <v>0</v>
      </c>
      <c r="V335" s="148">
        <f t="shared" si="191"/>
        <v>0</v>
      </c>
      <c r="W335" s="148">
        <f t="shared" si="191"/>
        <v>0</v>
      </c>
    </row>
    <row r="336" spans="1:23" s="5" customFormat="1" ht="14.25" hidden="1" customHeight="1" outlineLevel="2" x14ac:dyDescent="0.2">
      <c r="A336" s="209"/>
      <c r="B336" s="151">
        <f>$B$1984</f>
        <v>0</v>
      </c>
      <c r="C336" s="82"/>
      <c r="D336" s="83" t="s">
        <v>58</v>
      </c>
      <c r="E336" s="148">
        <f t="shared" ref="E336:W336" si="192">E$14237</f>
        <v>0</v>
      </c>
      <c r="F336" s="148">
        <f t="shared" si="192"/>
        <v>0</v>
      </c>
      <c r="G336" s="148">
        <f t="shared" si="192"/>
        <v>0</v>
      </c>
      <c r="H336" s="148">
        <f t="shared" si="192"/>
        <v>0</v>
      </c>
      <c r="I336" s="148">
        <f t="shared" si="192"/>
        <v>0</v>
      </c>
      <c r="J336" s="148">
        <f t="shared" si="192"/>
        <v>0</v>
      </c>
      <c r="K336" s="148">
        <f t="shared" si="192"/>
        <v>0</v>
      </c>
      <c r="L336" s="148">
        <f t="shared" si="192"/>
        <v>0</v>
      </c>
      <c r="M336" s="148">
        <f t="shared" si="192"/>
        <v>0</v>
      </c>
      <c r="N336" s="148">
        <f t="shared" si="192"/>
        <v>0</v>
      </c>
      <c r="O336" s="148">
        <f t="shared" si="192"/>
        <v>0</v>
      </c>
      <c r="P336" s="148">
        <f t="shared" si="192"/>
        <v>0</v>
      </c>
      <c r="Q336" s="148">
        <f t="shared" si="192"/>
        <v>0</v>
      </c>
      <c r="R336" s="148">
        <f t="shared" si="192"/>
        <v>0</v>
      </c>
      <c r="S336" s="148">
        <f t="shared" si="192"/>
        <v>0</v>
      </c>
      <c r="T336" s="148">
        <f t="shared" si="192"/>
        <v>0</v>
      </c>
      <c r="U336" s="148">
        <f t="shared" si="192"/>
        <v>0</v>
      </c>
      <c r="V336" s="148">
        <f t="shared" si="192"/>
        <v>0</v>
      </c>
      <c r="W336" s="148">
        <f t="shared" si="192"/>
        <v>0</v>
      </c>
    </row>
    <row r="337" spans="1:23" s="5" customFormat="1" ht="14.25" hidden="1" customHeight="1" outlineLevel="2" x14ac:dyDescent="0.2">
      <c r="A337" s="209"/>
      <c r="B337" s="151">
        <f>$B$7080</f>
        <v>0</v>
      </c>
      <c r="C337" s="82"/>
      <c r="D337" s="83" t="s">
        <v>58</v>
      </c>
      <c r="E337" s="148"/>
      <c r="F337" s="148"/>
      <c r="G337" s="148">
        <f t="shared" ref="G337:W337" si="193">G$14238</f>
        <v>0</v>
      </c>
      <c r="H337" s="148">
        <f t="shared" si="193"/>
        <v>0</v>
      </c>
      <c r="I337" s="148">
        <f t="shared" si="193"/>
        <v>0</v>
      </c>
      <c r="J337" s="148">
        <f t="shared" si="193"/>
        <v>0</v>
      </c>
      <c r="K337" s="148">
        <f t="shared" si="193"/>
        <v>0</v>
      </c>
      <c r="L337" s="148">
        <f t="shared" si="193"/>
        <v>0</v>
      </c>
      <c r="M337" s="148">
        <f t="shared" si="193"/>
        <v>0</v>
      </c>
      <c r="N337" s="148">
        <f t="shared" si="193"/>
        <v>0</v>
      </c>
      <c r="O337" s="148">
        <f t="shared" si="193"/>
        <v>0</v>
      </c>
      <c r="P337" s="148">
        <f t="shared" si="193"/>
        <v>0</v>
      </c>
      <c r="Q337" s="148">
        <f t="shared" si="193"/>
        <v>0</v>
      </c>
      <c r="R337" s="148">
        <f t="shared" si="193"/>
        <v>0</v>
      </c>
      <c r="S337" s="148">
        <f t="shared" si="193"/>
        <v>0</v>
      </c>
      <c r="T337" s="148">
        <f t="shared" si="193"/>
        <v>0</v>
      </c>
      <c r="U337" s="148">
        <f t="shared" si="193"/>
        <v>0</v>
      </c>
      <c r="V337" s="148">
        <f t="shared" si="193"/>
        <v>0</v>
      </c>
      <c r="W337" s="148">
        <f t="shared" si="193"/>
        <v>0</v>
      </c>
    </row>
    <row r="338" spans="1:23" s="5" customFormat="1" ht="14.25" hidden="1" customHeight="1" outlineLevel="2" x14ac:dyDescent="0.2">
      <c r="A338" s="209"/>
      <c r="B338" s="151">
        <f>$B$9508</f>
        <v>0</v>
      </c>
      <c r="C338" s="82"/>
      <c r="D338" s="83" t="s">
        <v>58</v>
      </c>
      <c r="E338" s="148">
        <f t="shared" ref="E338:W338" si="194">E$14239</f>
        <v>0</v>
      </c>
      <c r="F338" s="148">
        <f t="shared" si="194"/>
        <v>0</v>
      </c>
      <c r="G338" s="148">
        <f t="shared" si="194"/>
        <v>0</v>
      </c>
      <c r="H338" s="148">
        <f t="shared" si="194"/>
        <v>0</v>
      </c>
      <c r="I338" s="148">
        <f t="shared" si="194"/>
        <v>0</v>
      </c>
      <c r="J338" s="148">
        <f t="shared" si="194"/>
        <v>0</v>
      </c>
      <c r="K338" s="148">
        <f t="shared" si="194"/>
        <v>0</v>
      </c>
      <c r="L338" s="148">
        <f t="shared" si="194"/>
        <v>0</v>
      </c>
      <c r="M338" s="148">
        <f t="shared" si="194"/>
        <v>0</v>
      </c>
      <c r="N338" s="148">
        <f t="shared" si="194"/>
        <v>0</v>
      </c>
      <c r="O338" s="148">
        <f t="shared" si="194"/>
        <v>0</v>
      </c>
      <c r="P338" s="148">
        <f t="shared" si="194"/>
        <v>0</v>
      </c>
      <c r="Q338" s="148">
        <f t="shared" si="194"/>
        <v>0</v>
      </c>
      <c r="R338" s="148">
        <f t="shared" si="194"/>
        <v>0</v>
      </c>
      <c r="S338" s="148">
        <f t="shared" si="194"/>
        <v>0</v>
      </c>
      <c r="T338" s="148">
        <f t="shared" si="194"/>
        <v>0</v>
      </c>
      <c r="U338" s="148">
        <f t="shared" si="194"/>
        <v>0</v>
      </c>
      <c r="V338" s="148">
        <f t="shared" si="194"/>
        <v>0</v>
      </c>
      <c r="W338" s="148">
        <f t="shared" si="194"/>
        <v>0</v>
      </c>
    </row>
    <row r="339" spans="1:23" s="5" customFormat="1" ht="14.25" hidden="1" customHeight="1" outlineLevel="2" x14ac:dyDescent="0.2">
      <c r="A339" s="209"/>
      <c r="B339" s="151">
        <f>$B$9835</f>
        <v>0</v>
      </c>
      <c r="C339" s="82"/>
      <c r="D339" s="83" t="s">
        <v>58</v>
      </c>
      <c r="E339" s="148">
        <f t="shared" ref="E339:W339" si="195">E$14240</f>
        <v>0</v>
      </c>
      <c r="F339" s="148">
        <f t="shared" si="195"/>
        <v>0</v>
      </c>
      <c r="G339" s="148">
        <f t="shared" si="195"/>
        <v>0</v>
      </c>
      <c r="H339" s="148">
        <f t="shared" si="195"/>
        <v>0</v>
      </c>
      <c r="I339" s="148">
        <f t="shared" si="195"/>
        <v>0</v>
      </c>
      <c r="J339" s="148">
        <f t="shared" si="195"/>
        <v>0</v>
      </c>
      <c r="K339" s="148">
        <f t="shared" si="195"/>
        <v>0</v>
      </c>
      <c r="L339" s="148">
        <f t="shared" si="195"/>
        <v>0</v>
      </c>
      <c r="M339" s="148">
        <f t="shared" si="195"/>
        <v>0</v>
      </c>
      <c r="N339" s="148">
        <f t="shared" si="195"/>
        <v>0</v>
      </c>
      <c r="O339" s="148">
        <f t="shared" si="195"/>
        <v>0</v>
      </c>
      <c r="P339" s="148">
        <f t="shared" si="195"/>
        <v>0</v>
      </c>
      <c r="Q339" s="148">
        <f t="shared" si="195"/>
        <v>0</v>
      </c>
      <c r="R339" s="148">
        <f t="shared" si="195"/>
        <v>0</v>
      </c>
      <c r="S339" s="148">
        <f t="shared" si="195"/>
        <v>0</v>
      </c>
      <c r="T339" s="148">
        <f t="shared" si="195"/>
        <v>0</v>
      </c>
      <c r="U339" s="148">
        <f t="shared" si="195"/>
        <v>0</v>
      </c>
      <c r="V339" s="148">
        <f t="shared" si="195"/>
        <v>0</v>
      </c>
      <c r="W339" s="148">
        <f t="shared" si="195"/>
        <v>0</v>
      </c>
    </row>
    <row r="340" spans="1:23" s="5" customFormat="1" ht="14.25" hidden="1" customHeight="1" outlineLevel="2" x14ac:dyDescent="0.2">
      <c r="A340" s="209"/>
      <c r="B340" s="151">
        <f>$B$10162</f>
        <v>0</v>
      </c>
      <c r="C340" s="82"/>
      <c r="D340" s="83" t="s">
        <v>58</v>
      </c>
      <c r="E340" s="148">
        <f t="shared" ref="E340:W340" si="196">E$14241</f>
        <v>0</v>
      </c>
      <c r="F340" s="148">
        <f t="shared" si="196"/>
        <v>0</v>
      </c>
      <c r="G340" s="148">
        <f t="shared" si="196"/>
        <v>0</v>
      </c>
      <c r="H340" s="148">
        <f t="shared" si="196"/>
        <v>0</v>
      </c>
      <c r="I340" s="148">
        <f t="shared" si="196"/>
        <v>0</v>
      </c>
      <c r="J340" s="148">
        <f t="shared" si="196"/>
        <v>0</v>
      </c>
      <c r="K340" s="148">
        <f t="shared" si="196"/>
        <v>0</v>
      </c>
      <c r="L340" s="148">
        <f t="shared" si="196"/>
        <v>0</v>
      </c>
      <c r="M340" s="148">
        <f t="shared" si="196"/>
        <v>0</v>
      </c>
      <c r="N340" s="148">
        <f t="shared" si="196"/>
        <v>0</v>
      </c>
      <c r="O340" s="148">
        <f t="shared" si="196"/>
        <v>0</v>
      </c>
      <c r="P340" s="148">
        <f t="shared" si="196"/>
        <v>0</v>
      </c>
      <c r="Q340" s="148">
        <f t="shared" si="196"/>
        <v>0</v>
      </c>
      <c r="R340" s="148">
        <f t="shared" si="196"/>
        <v>0</v>
      </c>
      <c r="S340" s="148">
        <f t="shared" si="196"/>
        <v>0</v>
      </c>
      <c r="T340" s="148">
        <f t="shared" si="196"/>
        <v>0</v>
      </c>
      <c r="U340" s="148">
        <f t="shared" si="196"/>
        <v>0</v>
      </c>
      <c r="V340" s="148">
        <f t="shared" si="196"/>
        <v>0</v>
      </c>
      <c r="W340" s="148">
        <f t="shared" si="196"/>
        <v>0</v>
      </c>
    </row>
    <row r="341" spans="1:23" s="5" customFormat="1" ht="14.25" hidden="1" customHeight="1" outlineLevel="2" x14ac:dyDescent="0.2">
      <c r="A341" s="209"/>
      <c r="B341" s="151">
        <f>$B$10826</f>
        <v>0</v>
      </c>
      <c r="C341" s="82"/>
      <c r="D341" s="83" t="s">
        <v>58</v>
      </c>
      <c r="E341" s="148">
        <f t="shared" ref="E341:W341" si="197">E$14242</f>
        <v>0</v>
      </c>
      <c r="F341" s="148">
        <f t="shared" si="197"/>
        <v>0</v>
      </c>
      <c r="G341" s="148">
        <f t="shared" si="197"/>
        <v>0</v>
      </c>
      <c r="H341" s="148">
        <f t="shared" si="197"/>
        <v>0</v>
      </c>
      <c r="I341" s="148">
        <f t="shared" si="197"/>
        <v>0</v>
      </c>
      <c r="J341" s="148">
        <f t="shared" si="197"/>
        <v>0</v>
      </c>
      <c r="K341" s="148">
        <f t="shared" si="197"/>
        <v>0</v>
      </c>
      <c r="L341" s="148">
        <f t="shared" si="197"/>
        <v>0</v>
      </c>
      <c r="M341" s="148">
        <f t="shared" si="197"/>
        <v>0</v>
      </c>
      <c r="N341" s="148">
        <f t="shared" si="197"/>
        <v>0</v>
      </c>
      <c r="O341" s="148">
        <f t="shared" si="197"/>
        <v>0</v>
      </c>
      <c r="P341" s="148">
        <f t="shared" si="197"/>
        <v>0</v>
      </c>
      <c r="Q341" s="148">
        <f t="shared" si="197"/>
        <v>0</v>
      </c>
      <c r="R341" s="148">
        <f t="shared" si="197"/>
        <v>0</v>
      </c>
      <c r="S341" s="148">
        <f t="shared" si="197"/>
        <v>0</v>
      </c>
      <c r="T341" s="148">
        <f t="shared" si="197"/>
        <v>0</v>
      </c>
      <c r="U341" s="148">
        <f t="shared" si="197"/>
        <v>0</v>
      </c>
      <c r="V341" s="148">
        <f t="shared" si="197"/>
        <v>0</v>
      </c>
      <c r="W341" s="148">
        <f t="shared" si="197"/>
        <v>0</v>
      </c>
    </row>
    <row r="342" spans="1:23" s="5" customFormat="1" ht="14.25" hidden="1" customHeight="1" outlineLevel="2" x14ac:dyDescent="0.2">
      <c r="A342" s="209"/>
      <c r="B342" s="151">
        <f>$B$11153</f>
        <v>0</v>
      </c>
      <c r="C342" s="82"/>
      <c r="D342" s="83" t="s">
        <v>58</v>
      </c>
      <c r="E342" s="148">
        <f t="shared" ref="E342:W342" si="198">E$14243</f>
        <v>0</v>
      </c>
      <c r="F342" s="148">
        <f t="shared" si="198"/>
        <v>0</v>
      </c>
      <c r="G342" s="148">
        <f t="shared" si="198"/>
        <v>0</v>
      </c>
      <c r="H342" s="148">
        <f t="shared" si="198"/>
        <v>0</v>
      </c>
      <c r="I342" s="148">
        <f t="shared" si="198"/>
        <v>0</v>
      </c>
      <c r="J342" s="148">
        <f t="shared" si="198"/>
        <v>0</v>
      </c>
      <c r="K342" s="148">
        <f t="shared" si="198"/>
        <v>0</v>
      </c>
      <c r="L342" s="148">
        <f t="shared" si="198"/>
        <v>0</v>
      </c>
      <c r="M342" s="148">
        <f t="shared" si="198"/>
        <v>0</v>
      </c>
      <c r="N342" s="148">
        <f t="shared" si="198"/>
        <v>0</v>
      </c>
      <c r="O342" s="148">
        <f t="shared" si="198"/>
        <v>0</v>
      </c>
      <c r="P342" s="148">
        <f t="shared" si="198"/>
        <v>0</v>
      </c>
      <c r="Q342" s="148">
        <f t="shared" si="198"/>
        <v>0</v>
      </c>
      <c r="R342" s="148">
        <f t="shared" si="198"/>
        <v>0</v>
      </c>
      <c r="S342" s="148">
        <f t="shared" si="198"/>
        <v>0</v>
      </c>
      <c r="T342" s="148">
        <f t="shared" si="198"/>
        <v>0</v>
      </c>
      <c r="U342" s="148">
        <f t="shared" si="198"/>
        <v>0</v>
      </c>
      <c r="V342" s="148">
        <f t="shared" si="198"/>
        <v>0</v>
      </c>
      <c r="W342" s="148">
        <f t="shared" si="198"/>
        <v>0</v>
      </c>
    </row>
    <row r="343" spans="1:23" s="5" customFormat="1" ht="14.25" hidden="1" customHeight="1" outlineLevel="2" x14ac:dyDescent="0.2">
      <c r="A343" s="209"/>
      <c r="B343" s="151">
        <f>$B$11480</f>
        <v>0</v>
      </c>
      <c r="C343" s="82"/>
      <c r="D343" s="83" t="s">
        <v>58</v>
      </c>
      <c r="E343" s="148">
        <f t="shared" ref="E343:W343" si="199">E$14244</f>
        <v>0</v>
      </c>
      <c r="F343" s="148">
        <f t="shared" si="199"/>
        <v>0</v>
      </c>
      <c r="G343" s="148">
        <f t="shared" si="199"/>
        <v>0</v>
      </c>
      <c r="H343" s="148">
        <f t="shared" si="199"/>
        <v>0</v>
      </c>
      <c r="I343" s="148">
        <f t="shared" si="199"/>
        <v>0</v>
      </c>
      <c r="J343" s="148">
        <f t="shared" si="199"/>
        <v>0</v>
      </c>
      <c r="K343" s="148">
        <f t="shared" si="199"/>
        <v>0</v>
      </c>
      <c r="L343" s="148">
        <f t="shared" si="199"/>
        <v>0</v>
      </c>
      <c r="M343" s="148">
        <f t="shared" si="199"/>
        <v>0</v>
      </c>
      <c r="N343" s="148">
        <f t="shared" si="199"/>
        <v>0</v>
      </c>
      <c r="O343" s="148">
        <f t="shared" si="199"/>
        <v>0</v>
      </c>
      <c r="P343" s="148">
        <f t="shared" si="199"/>
        <v>0</v>
      </c>
      <c r="Q343" s="148">
        <f t="shared" si="199"/>
        <v>0</v>
      </c>
      <c r="R343" s="148">
        <f t="shared" si="199"/>
        <v>0</v>
      </c>
      <c r="S343" s="148">
        <f t="shared" si="199"/>
        <v>0</v>
      </c>
      <c r="T343" s="148">
        <f t="shared" si="199"/>
        <v>0</v>
      </c>
      <c r="U343" s="148">
        <f t="shared" si="199"/>
        <v>0</v>
      </c>
      <c r="V343" s="148">
        <f t="shared" si="199"/>
        <v>0</v>
      </c>
      <c r="W343" s="148">
        <f t="shared" si="199"/>
        <v>0</v>
      </c>
    </row>
    <row r="344" spans="1:23" s="5" customFormat="1" ht="14.25" hidden="1" customHeight="1" outlineLevel="2" x14ac:dyDescent="0.2">
      <c r="A344" s="209"/>
      <c r="B344" s="151">
        <f>$B$11807</f>
        <v>0</v>
      </c>
      <c r="C344" s="82"/>
      <c r="D344" s="83" t="s">
        <v>58</v>
      </c>
      <c r="E344" s="148">
        <f t="shared" ref="E344:W344" si="200">E$14245</f>
        <v>0</v>
      </c>
      <c r="F344" s="148">
        <f t="shared" si="200"/>
        <v>0</v>
      </c>
      <c r="G344" s="148">
        <f t="shared" si="200"/>
        <v>0</v>
      </c>
      <c r="H344" s="148">
        <f t="shared" si="200"/>
        <v>0</v>
      </c>
      <c r="I344" s="148">
        <f t="shared" si="200"/>
        <v>0</v>
      </c>
      <c r="J344" s="148">
        <f t="shared" si="200"/>
        <v>0</v>
      </c>
      <c r="K344" s="148">
        <f t="shared" si="200"/>
        <v>0</v>
      </c>
      <c r="L344" s="148">
        <f t="shared" si="200"/>
        <v>0</v>
      </c>
      <c r="M344" s="148">
        <f t="shared" si="200"/>
        <v>0</v>
      </c>
      <c r="N344" s="148">
        <f t="shared" si="200"/>
        <v>0</v>
      </c>
      <c r="O344" s="148">
        <f t="shared" si="200"/>
        <v>0</v>
      </c>
      <c r="P344" s="148">
        <f t="shared" si="200"/>
        <v>0</v>
      </c>
      <c r="Q344" s="148">
        <f t="shared" si="200"/>
        <v>0</v>
      </c>
      <c r="R344" s="148">
        <f t="shared" si="200"/>
        <v>0</v>
      </c>
      <c r="S344" s="148">
        <f t="shared" si="200"/>
        <v>0</v>
      </c>
      <c r="T344" s="148">
        <f t="shared" si="200"/>
        <v>0</v>
      </c>
      <c r="U344" s="148">
        <f t="shared" si="200"/>
        <v>0</v>
      </c>
      <c r="V344" s="148">
        <f t="shared" si="200"/>
        <v>0</v>
      </c>
      <c r="W344" s="148">
        <f t="shared" si="200"/>
        <v>0</v>
      </c>
    </row>
    <row r="345" spans="1:23" s="5" customFormat="1" ht="14.25" hidden="1" customHeight="1" outlineLevel="2" x14ac:dyDescent="0.2">
      <c r="A345" s="209"/>
      <c r="B345" s="151">
        <f>$B$12134</f>
        <v>0</v>
      </c>
      <c r="C345" s="82"/>
      <c r="D345" s="83" t="s">
        <v>58</v>
      </c>
      <c r="E345" s="148">
        <f t="shared" ref="E345:W345" si="201">E$14246</f>
        <v>0</v>
      </c>
      <c r="F345" s="148">
        <f t="shared" si="201"/>
        <v>0</v>
      </c>
      <c r="G345" s="148">
        <f t="shared" si="201"/>
        <v>0</v>
      </c>
      <c r="H345" s="148">
        <f t="shared" si="201"/>
        <v>0</v>
      </c>
      <c r="I345" s="148">
        <f t="shared" si="201"/>
        <v>0</v>
      </c>
      <c r="J345" s="148">
        <f t="shared" si="201"/>
        <v>0</v>
      </c>
      <c r="K345" s="148">
        <f t="shared" si="201"/>
        <v>0</v>
      </c>
      <c r="L345" s="148">
        <f t="shared" si="201"/>
        <v>0</v>
      </c>
      <c r="M345" s="148">
        <f t="shared" si="201"/>
        <v>0</v>
      </c>
      <c r="N345" s="148">
        <f t="shared" si="201"/>
        <v>0</v>
      </c>
      <c r="O345" s="148">
        <f t="shared" si="201"/>
        <v>0</v>
      </c>
      <c r="P345" s="148">
        <f t="shared" si="201"/>
        <v>0</v>
      </c>
      <c r="Q345" s="148">
        <f t="shared" si="201"/>
        <v>0</v>
      </c>
      <c r="R345" s="148">
        <f t="shared" si="201"/>
        <v>0</v>
      </c>
      <c r="S345" s="148">
        <f t="shared" si="201"/>
        <v>0</v>
      </c>
      <c r="T345" s="148">
        <f t="shared" si="201"/>
        <v>0</v>
      </c>
      <c r="U345" s="148">
        <f t="shared" si="201"/>
        <v>0</v>
      </c>
      <c r="V345" s="148">
        <f t="shared" si="201"/>
        <v>0</v>
      </c>
      <c r="W345" s="148">
        <f t="shared" si="201"/>
        <v>0</v>
      </c>
    </row>
    <row r="346" spans="1:23" s="5" customFormat="1" ht="14.25" hidden="1" customHeight="1" outlineLevel="2" x14ac:dyDescent="0.2">
      <c r="A346" s="204"/>
      <c r="B346" s="151">
        <f>$B$12461</f>
        <v>0</v>
      </c>
      <c r="C346" s="82"/>
      <c r="D346" s="83" t="s">
        <v>58</v>
      </c>
      <c r="E346" s="148">
        <f t="shared" ref="E346:W346" si="202">E$14247</f>
        <v>0</v>
      </c>
      <c r="F346" s="148">
        <f t="shared" si="202"/>
        <v>0</v>
      </c>
      <c r="G346" s="148">
        <f t="shared" si="202"/>
        <v>0</v>
      </c>
      <c r="H346" s="148">
        <f t="shared" si="202"/>
        <v>0</v>
      </c>
      <c r="I346" s="148">
        <f t="shared" si="202"/>
        <v>0</v>
      </c>
      <c r="J346" s="148">
        <f t="shared" si="202"/>
        <v>0</v>
      </c>
      <c r="K346" s="148">
        <f t="shared" si="202"/>
        <v>0</v>
      </c>
      <c r="L346" s="148">
        <f t="shared" si="202"/>
        <v>0</v>
      </c>
      <c r="M346" s="148">
        <f t="shared" si="202"/>
        <v>0</v>
      </c>
      <c r="N346" s="148">
        <f t="shared" si="202"/>
        <v>0</v>
      </c>
      <c r="O346" s="148">
        <f t="shared" si="202"/>
        <v>0</v>
      </c>
      <c r="P346" s="148">
        <f t="shared" si="202"/>
        <v>0</v>
      </c>
      <c r="Q346" s="148">
        <f t="shared" si="202"/>
        <v>0</v>
      </c>
      <c r="R346" s="148">
        <f t="shared" si="202"/>
        <v>0</v>
      </c>
      <c r="S346" s="148">
        <f t="shared" si="202"/>
        <v>0</v>
      </c>
      <c r="T346" s="148">
        <f t="shared" si="202"/>
        <v>0</v>
      </c>
      <c r="U346" s="148">
        <f t="shared" si="202"/>
        <v>0</v>
      </c>
      <c r="V346" s="148">
        <f t="shared" si="202"/>
        <v>0</v>
      </c>
      <c r="W346" s="148">
        <f t="shared" si="202"/>
        <v>0</v>
      </c>
    </row>
    <row r="347" spans="1:23" s="5" customFormat="1" ht="14.25" hidden="1" customHeight="1" outlineLevel="2" x14ac:dyDescent="0.2">
      <c r="A347" s="204"/>
      <c r="B347" s="151">
        <f>$B$12788</f>
        <v>0</v>
      </c>
      <c r="C347" s="82"/>
      <c r="D347" s="83" t="s">
        <v>58</v>
      </c>
      <c r="E347" s="148">
        <f t="shared" ref="E347:W347" si="203">E$14248</f>
        <v>0</v>
      </c>
      <c r="F347" s="148">
        <f t="shared" si="203"/>
        <v>0</v>
      </c>
      <c r="G347" s="148">
        <f t="shared" si="203"/>
        <v>0</v>
      </c>
      <c r="H347" s="148">
        <f t="shared" si="203"/>
        <v>0</v>
      </c>
      <c r="I347" s="148">
        <f t="shared" si="203"/>
        <v>0</v>
      </c>
      <c r="J347" s="148">
        <f t="shared" si="203"/>
        <v>0</v>
      </c>
      <c r="K347" s="148">
        <f t="shared" si="203"/>
        <v>0</v>
      </c>
      <c r="L347" s="148">
        <f t="shared" si="203"/>
        <v>0</v>
      </c>
      <c r="M347" s="148">
        <f t="shared" si="203"/>
        <v>0</v>
      </c>
      <c r="N347" s="148">
        <f t="shared" si="203"/>
        <v>0</v>
      </c>
      <c r="O347" s="148">
        <f t="shared" si="203"/>
        <v>0</v>
      </c>
      <c r="P347" s="148">
        <f t="shared" si="203"/>
        <v>0</v>
      </c>
      <c r="Q347" s="148">
        <f t="shared" si="203"/>
        <v>0</v>
      </c>
      <c r="R347" s="148">
        <f t="shared" si="203"/>
        <v>0</v>
      </c>
      <c r="S347" s="148">
        <f t="shared" si="203"/>
        <v>0</v>
      </c>
      <c r="T347" s="148">
        <f t="shared" si="203"/>
        <v>0</v>
      </c>
      <c r="U347" s="148">
        <f t="shared" si="203"/>
        <v>0</v>
      </c>
      <c r="V347" s="148">
        <f t="shared" si="203"/>
        <v>0</v>
      </c>
      <c r="W347" s="148">
        <f t="shared" si="203"/>
        <v>0</v>
      </c>
    </row>
    <row r="348" spans="1:23" s="5" customFormat="1" ht="14.25" hidden="1" customHeight="1" outlineLevel="2" x14ac:dyDescent="0.2">
      <c r="A348" s="204"/>
      <c r="B348" s="151">
        <f>$B$13115</f>
        <v>0</v>
      </c>
      <c r="C348" s="82"/>
      <c r="D348" s="83" t="s">
        <v>58</v>
      </c>
      <c r="E348" s="148">
        <f t="shared" ref="E348:W348" si="204">E$14249</f>
        <v>0</v>
      </c>
      <c r="F348" s="148">
        <f t="shared" si="204"/>
        <v>0</v>
      </c>
      <c r="G348" s="148">
        <f t="shared" si="204"/>
        <v>0</v>
      </c>
      <c r="H348" s="148">
        <f t="shared" si="204"/>
        <v>0</v>
      </c>
      <c r="I348" s="148">
        <f t="shared" si="204"/>
        <v>0</v>
      </c>
      <c r="J348" s="148">
        <f t="shared" si="204"/>
        <v>0</v>
      </c>
      <c r="K348" s="148">
        <f t="shared" si="204"/>
        <v>0</v>
      </c>
      <c r="L348" s="148">
        <f t="shared" si="204"/>
        <v>0</v>
      </c>
      <c r="M348" s="148">
        <f t="shared" si="204"/>
        <v>0</v>
      </c>
      <c r="N348" s="148">
        <f t="shared" si="204"/>
        <v>0</v>
      </c>
      <c r="O348" s="148">
        <f t="shared" si="204"/>
        <v>0</v>
      </c>
      <c r="P348" s="148">
        <f t="shared" si="204"/>
        <v>0</v>
      </c>
      <c r="Q348" s="148">
        <f t="shared" si="204"/>
        <v>0</v>
      </c>
      <c r="R348" s="148">
        <f t="shared" si="204"/>
        <v>0</v>
      </c>
      <c r="S348" s="148">
        <f t="shared" si="204"/>
        <v>0</v>
      </c>
      <c r="T348" s="148">
        <f t="shared" si="204"/>
        <v>0</v>
      </c>
      <c r="U348" s="148">
        <f t="shared" si="204"/>
        <v>0</v>
      </c>
      <c r="V348" s="148">
        <f t="shared" si="204"/>
        <v>0</v>
      </c>
      <c r="W348" s="148">
        <f t="shared" si="204"/>
        <v>0</v>
      </c>
    </row>
    <row r="349" spans="1:23" s="5" customFormat="1" ht="14.25" hidden="1" customHeight="1" outlineLevel="2" x14ac:dyDescent="0.2">
      <c r="A349" s="204"/>
      <c r="B349" s="151">
        <f>$B$13442</f>
        <v>0</v>
      </c>
      <c r="C349" s="82"/>
      <c r="D349" s="83" t="s">
        <v>58</v>
      </c>
      <c r="E349" s="148">
        <f t="shared" ref="E349:W349" si="205">E$14250</f>
        <v>0</v>
      </c>
      <c r="F349" s="148">
        <f t="shared" si="205"/>
        <v>0</v>
      </c>
      <c r="G349" s="148">
        <f t="shared" si="205"/>
        <v>0</v>
      </c>
      <c r="H349" s="148">
        <f t="shared" si="205"/>
        <v>0</v>
      </c>
      <c r="I349" s="148">
        <f t="shared" si="205"/>
        <v>0</v>
      </c>
      <c r="J349" s="148">
        <f t="shared" si="205"/>
        <v>0</v>
      </c>
      <c r="K349" s="148">
        <f t="shared" si="205"/>
        <v>0</v>
      </c>
      <c r="L349" s="148">
        <f t="shared" si="205"/>
        <v>0</v>
      </c>
      <c r="M349" s="148">
        <f t="shared" si="205"/>
        <v>0</v>
      </c>
      <c r="N349" s="148">
        <f t="shared" si="205"/>
        <v>0</v>
      </c>
      <c r="O349" s="148">
        <f t="shared" si="205"/>
        <v>0</v>
      </c>
      <c r="P349" s="148">
        <f t="shared" si="205"/>
        <v>0</v>
      </c>
      <c r="Q349" s="148">
        <f t="shared" si="205"/>
        <v>0</v>
      </c>
      <c r="R349" s="148">
        <f t="shared" si="205"/>
        <v>0</v>
      </c>
      <c r="S349" s="148">
        <f t="shared" si="205"/>
        <v>0</v>
      </c>
      <c r="T349" s="148">
        <f t="shared" si="205"/>
        <v>0</v>
      </c>
      <c r="U349" s="148">
        <f t="shared" si="205"/>
        <v>0</v>
      </c>
      <c r="V349" s="148">
        <f t="shared" si="205"/>
        <v>0</v>
      </c>
      <c r="W349" s="148">
        <f t="shared" si="205"/>
        <v>0</v>
      </c>
    </row>
    <row r="350" spans="1:23" s="5" customFormat="1" ht="14.25" hidden="1" customHeight="1" outlineLevel="2" x14ac:dyDescent="0.2">
      <c r="A350" s="204"/>
      <c r="B350" s="151">
        <f>$B$13769</f>
        <v>0</v>
      </c>
      <c r="C350" s="82"/>
      <c r="D350" s="83" t="s">
        <v>58</v>
      </c>
      <c r="E350" s="148">
        <f t="shared" ref="E350:W350" si="206">E$14251</f>
        <v>0</v>
      </c>
      <c r="F350" s="148">
        <f t="shared" si="206"/>
        <v>0</v>
      </c>
      <c r="G350" s="148">
        <f t="shared" si="206"/>
        <v>0</v>
      </c>
      <c r="H350" s="148">
        <f t="shared" si="206"/>
        <v>0</v>
      </c>
      <c r="I350" s="148">
        <f t="shared" si="206"/>
        <v>0</v>
      </c>
      <c r="J350" s="148">
        <f t="shared" si="206"/>
        <v>0</v>
      </c>
      <c r="K350" s="148">
        <f t="shared" si="206"/>
        <v>0</v>
      </c>
      <c r="L350" s="148">
        <f t="shared" si="206"/>
        <v>0</v>
      </c>
      <c r="M350" s="148">
        <f t="shared" si="206"/>
        <v>0</v>
      </c>
      <c r="N350" s="148">
        <f t="shared" si="206"/>
        <v>0</v>
      </c>
      <c r="O350" s="148">
        <f t="shared" si="206"/>
        <v>0</v>
      </c>
      <c r="P350" s="148">
        <f t="shared" si="206"/>
        <v>0</v>
      </c>
      <c r="Q350" s="148">
        <f t="shared" si="206"/>
        <v>0</v>
      </c>
      <c r="R350" s="148">
        <f t="shared" si="206"/>
        <v>0</v>
      </c>
      <c r="S350" s="148">
        <f t="shared" si="206"/>
        <v>0</v>
      </c>
      <c r="T350" s="148">
        <f t="shared" si="206"/>
        <v>0</v>
      </c>
      <c r="U350" s="148">
        <f t="shared" si="206"/>
        <v>0</v>
      </c>
      <c r="V350" s="148">
        <f t="shared" si="206"/>
        <v>0</v>
      </c>
      <c r="W350" s="148">
        <f t="shared" si="206"/>
        <v>0</v>
      </c>
    </row>
    <row r="351" spans="1:23" s="5" customFormat="1" ht="14.25" hidden="1" customHeight="1" outlineLevel="2" x14ac:dyDescent="0.2">
      <c r="A351" s="204"/>
      <c r="B351" s="81" t="s">
        <v>234</v>
      </c>
      <c r="C351" s="98"/>
      <c r="D351" s="83" t="s">
        <v>46</v>
      </c>
      <c r="E351" s="45">
        <f t="shared" ref="E351:W351" si="207">IFERROR(E328/(E305+E328),0)</f>
        <v>0</v>
      </c>
      <c r="F351" s="45">
        <f t="shared" si="207"/>
        <v>0</v>
      </c>
      <c r="G351" s="45">
        <f t="shared" si="207"/>
        <v>0</v>
      </c>
      <c r="H351" s="45">
        <f t="shared" si="207"/>
        <v>0</v>
      </c>
      <c r="I351" s="45">
        <f t="shared" si="207"/>
        <v>0</v>
      </c>
      <c r="J351" s="45">
        <f t="shared" si="207"/>
        <v>0</v>
      </c>
      <c r="K351" s="45">
        <f t="shared" si="207"/>
        <v>0</v>
      </c>
      <c r="L351" s="45">
        <f t="shared" si="207"/>
        <v>0</v>
      </c>
      <c r="M351" s="45">
        <f t="shared" si="207"/>
        <v>0</v>
      </c>
      <c r="N351" s="45">
        <f t="shared" si="207"/>
        <v>0</v>
      </c>
      <c r="O351" s="45">
        <f t="shared" si="207"/>
        <v>0</v>
      </c>
      <c r="P351" s="45">
        <f t="shared" si="207"/>
        <v>0</v>
      </c>
      <c r="Q351" s="45">
        <f t="shared" si="207"/>
        <v>0</v>
      </c>
      <c r="R351" s="45">
        <f t="shared" si="207"/>
        <v>0</v>
      </c>
      <c r="S351" s="45">
        <f t="shared" si="207"/>
        <v>0</v>
      </c>
      <c r="T351" s="45">
        <f t="shared" si="207"/>
        <v>0</v>
      </c>
      <c r="U351" s="45">
        <f t="shared" si="207"/>
        <v>0</v>
      </c>
      <c r="V351" s="45">
        <f t="shared" si="207"/>
        <v>0</v>
      </c>
      <c r="W351" s="45">
        <f t="shared" si="207"/>
        <v>0</v>
      </c>
    </row>
    <row r="352" spans="1:23" s="5" customFormat="1" ht="25.9" hidden="1" customHeight="1" outlineLevel="2" x14ac:dyDescent="0.2">
      <c r="A352" s="204"/>
      <c r="B352" s="81" t="s">
        <v>235</v>
      </c>
      <c r="C352" s="82"/>
      <c r="D352" s="83" t="s">
        <v>58</v>
      </c>
      <c r="E352" s="60" t="e">
        <f t="shared" ref="E352:H352" si="208">E328</f>
        <v>#REF!</v>
      </c>
      <c r="F352" s="60">
        <f>266.7354-246.37938+6.12</f>
        <v>26.47602000000003</v>
      </c>
      <c r="G352" s="60" t="e">
        <f t="shared" si="208"/>
        <v>#REF!</v>
      </c>
      <c r="H352" s="60" t="e">
        <f t="shared" si="208"/>
        <v>#REF!</v>
      </c>
      <c r="I352" s="31" t="e">
        <f>H352</f>
        <v>#REF!</v>
      </c>
      <c r="J352" s="31" t="e">
        <f t="shared" ref="J352:W352" si="209">I352</f>
        <v>#REF!</v>
      </c>
      <c r="K352" s="31" t="e">
        <f t="shared" si="209"/>
        <v>#REF!</v>
      </c>
      <c r="L352" s="31" t="e">
        <f t="shared" si="209"/>
        <v>#REF!</v>
      </c>
      <c r="M352" s="31" t="e">
        <f t="shared" si="209"/>
        <v>#REF!</v>
      </c>
      <c r="N352" s="31" t="e">
        <f t="shared" si="209"/>
        <v>#REF!</v>
      </c>
      <c r="O352" s="31" t="e">
        <f t="shared" si="209"/>
        <v>#REF!</v>
      </c>
      <c r="P352" s="31" t="e">
        <f t="shared" si="209"/>
        <v>#REF!</v>
      </c>
      <c r="Q352" s="31" t="e">
        <f t="shared" si="209"/>
        <v>#REF!</v>
      </c>
      <c r="R352" s="31" t="e">
        <f t="shared" si="209"/>
        <v>#REF!</v>
      </c>
      <c r="S352" s="31" t="e">
        <f t="shared" si="209"/>
        <v>#REF!</v>
      </c>
      <c r="T352" s="31" t="e">
        <f t="shared" si="209"/>
        <v>#REF!</v>
      </c>
      <c r="U352" s="31" t="e">
        <f t="shared" si="209"/>
        <v>#REF!</v>
      </c>
      <c r="V352" s="31" t="e">
        <f t="shared" si="209"/>
        <v>#REF!</v>
      </c>
      <c r="W352" s="31" t="e">
        <f t="shared" si="209"/>
        <v>#REF!</v>
      </c>
    </row>
    <row r="353" spans="1:23" s="5" customFormat="1" ht="14.25" hidden="1" customHeight="1" outlineLevel="2" x14ac:dyDescent="0.2">
      <c r="A353" s="204"/>
      <c r="B353" s="81" t="s">
        <v>236</v>
      </c>
      <c r="C353" s="82"/>
      <c r="D353" s="83" t="s">
        <v>58</v>
      </c>
      <c r="E353" s="31" t="e">
        <f t="shared" ref="E353:W353" si="210">E328-E352</f>
        <v>#REF!</v>
      </c>
      <c r="F353" s="31" t="e">
        <f t="shared" si="210"/>
        <v>#REF!</v>
      </c>
      <c r="G353" s="31" t="e">
        <f t="shared" si="210"/>
        <v>#REF!</v>
      </c>
      <c r="H353" s="31" t="e">
        <f t="shared" si="210"/>
        <v>#REF!</v>
      </c>
      <c r="I353" s="31" t="e">
        <f t="shared" si="210"/>
        <v>#REF!</v>
      </c>
      <c r="J353" s="31" t="e">
        <f t="shared" si="210"/>
        <v>#REF!</v>
      </c>
      <c r="K353" s="31" t="e">
        <f t="shared" si="210"/>
        <v>#REF!</v>
      </c>
      <c r="L353" s="31" t="e">
        <f t="shared" si="210"/>
        <v>#REF!</v>
      </c>
      <c r="M353" s="31" t="e">
        <f t="shared" si="210"/>
        <v>#REF!</v>
      </c>
      <c r="N353" s="31" t="e">
        <f t="shared" si="210"/>
        <v>#REF!</v>
      </c>
      <c r="O353" s="31" t="e">
        <f t="shared" si="210"/>
        <v>#REF!</v>
      </c>
      <c r="P353" s="31" t="e">
        <f t="shared" si="210"/>
        <v>#REF!</v>
      </c>
      <c r="Q353" s="31" t="e">
        <f t="shared" si="210"/>
        <v>#REF!</v>
      </c>
      <c r="R353" s="31" t="e">
        <f t="shared" si="210"/>
        <v>#REF!</v>
      </c>
      <c r="S353" s="31" t="e">
        <f t="shared" si="210"/>
        <v>#REF!</v>
      </c>
      <c r="T353" s="31" t="e">
        <f t="shared" si="210"/>
        <v>#REF!</v>
      </c>
      <c r="U353" s="31" t="e">
        <f t="shared" si="210"/>
        <v>#REF!</v>
      </c>
      <c r="V353" s="31" t="e">
        <f t="shared" si="210"/>
        <v>#REF!</v>
      </c>
      <c r="W353" s="31" t="e">
        <f t="shared" si="210"/>
        <v>#REF!</v>
      </c>
    </row>
    <row r="354" spans="1:23" s="5" customFormat="1" ht="14.25" hidden="1" customHeight="1" outlineLevel="2" x14ac:dyDescent="0.2">
      <c r="A354" s="204"/>
      <c r="B354" s="81" t="s">
        <v>237</v>
      </c>
      <c r="C354" s="82"/>
      <c r="D354" s="83" t="s">
        <v>58</v>
      </c>
      <c r="E354" s="152" t="e">
        <f t="shared" ref="E354:W354" si="211">E355+E356+E357</f>
        <v>#REF!</v>
      </c>
      <c r="F354" s="152" t="e">
        <f t="shared" si="211"/>
        <v>#REF!</v>
      </c>
      <c r="G354" s="152" t="e">
        <f t="shared" si="211"/>
        <v>#REF!</v>
      </c>
      <c r="H354" s="152" t="e">
        <f t="shared" si="211"/>
        <v>#REF!</v>
      </c>
      <c r="I354" s="152" t="e">
        <f t="shared" si="211"/>
        <v>#REF!</v>
      </c>
      <c r="J354" s="152" t="e">
        <f t="shared" si="211"/>
        <v>#REF!</v>
      </c>
      <c r="K354" s="152" t="e">
        <f t="shared" si="211"/>
        <v>#REF!</v>
      </c>
      <c r="L354" s="152" t="e">
        <f t="shared" si="211"/>
        <v>#REF!</v>
      </c>
      <c r="M354" s="152" t="e">
        <f t="shared" si="211"/>
        <v>#REF!</v>
      </c>
      <c r="N354" s="152" t="e">
        <f t="shared" si="211"/>
        <v>#REF!</v>
      </c>
      <c r="O354" s="152" t="e">
        <f t="shared" si="211"/>
        <v>#REF!</v>
      </c>
      <c r="P354" s="152" t="e">
        <f t="shared" si="211"/>
        <v>#REF!</v>
      </c>
      <c r="Q354" s="152" t="e">
        <f t="shared" si="211"/>
        <v>#REF!</v>
      </c>
      <c r="R354" s="152" t="e">
        <f t="shared" si="211"/>
        <v>#REF!</v>
      </c>
      <c r="S354" s="152" t="e">
        <f t="shared" si="211"/>
        <v>#REF!</v>
      </c>
      <c r="T354" s="152" t="e">
        <f t="shared" si="211"/>
        <v>#REF!</v>
      </c>
      <c r="U354" s="152" t="e">
        <f t="shared" si="211"/>
        <v>#REF!</v>
      </c>
      <c r="V354" s="152" t="e">
        <f t="shared" si="211"/>
        <v>#REF!</v>
      </c>
      <c r="W354" s="152" t="e">
        <f t="shared" si="211"/>
        <v>#REF!</v>
      </c>
    </row>
    <row r="355" spans="1:23" s="5" customFormat="1" ht="14.25" hidden="1" customHeight="1" outlineLevel="2" x14ac:dyDescent="0.2">
      <c r="A355" s="204"/>
      <c r="B355" s="81" t="s">
        <v>238</v>
      </c>
      <c r="C355" s="82"/>
      <c r="D355" s="83" t="s">
        <v>58</v>
      </c>
      <c r="E355" s="153"/>
      <c r="F355" s="31"/>
      <c r="G355" s="46"/>
      <c r="H355" s="154"/>
      <c r="I355" s="154"/>
      <c r="J355" s="154"/>
      <c r="K355" s="154"/>
      <c r="L355" s="154"/>
      <c r="M355" s="154"/>
      <c r="N355" s="154"/>
      <c r="O355" s="154"/>
      <c r="P355" s="154"/>
      <c r="Q355" s="154"/>
      <c r="R355" s="154"/>
      <c r="S355" s="154"/>
      <c r="T355" s="154"/>
      <c r="U355" s="154"/>
      <c r="V355" s="154"/>
      <c r="W355" s="154"/>
    </row>
    <row r="356" spans="1:23" s="5" customFormat="1" ht="14.25" hidden="1" customHeight="1" outlineLevel="2" x14ac:dyDescent="0.2">
      <c r="A356" s="204"/>
      <c r="B356" s="81" t="s">
        <v>239</v>
      </c>
      <c r="C356" s="82"/>
      <c r="D356" s="83" t="s">
        <v>58</v>
      </c>
      <c r="E356" s="155" t="e">
        <f t="shared" ref="E356:W356" si="212">E305-E355-E357</f>
        <v>#REF!</v>
      </c>
      <c r="F356" s="155" t="e">
        <f t="shared" si="212"/>
        <v>#REF!</v>
      </c>
      <c r="G356" s="155" t="e">
        <f t="shared" si="212"/>
        <v>#REF!</v>
      </c>
      <c r="H356" s="155" t="e">
        <f t="shared" si="212"/>
        <v>#REF!</v>
      </c>
      <c r="I356" s="155" t="e">
        <f t="shared" si="212"/>
        <v>#REF!</v>
      </c>
      <c r="J356" s="155" t="e">
        <f t="shared" si="212"/>
        <v>#REF!</v>
      </c>
      <c r="K356" s="155" t="e">
        <f t="shared" si="212"/>
        <v>#REF!</v>
      </c>
      <c r="L356" s="155" t="e">
        <f t="shared" si="212"/>
        <v>#REF!</v>
      </c>
      <c r="M356" s="155" t="e">
        <f t="shared" si="212"/>
        <v>#REF!</v>
      </c>
      <c r="N356" s="155" t="e">
        <f t="shared" si="212"/>
        <v>#REF!</v>
      </c>
      <c r="O356" s="155" t="e">
        <f t="shared" si="212"/>
        <v>#REF!</v>
      </c>
      <c r="P356" s="155" t="e">
        <f t="shared" si="212"/>
        <v>#REF!</v>
      </c>
      <c r="Q356" s="155" t="e">
        <f t="shared" si="212"/>
        <v>#REF!</v>
      </c>
      <c r="R356" s="155" t="e">
        <f t="shared" si="212"/>
        <v>#REF!</v>
      </c>
      <c r="S356" s="155" t="e">
        <f t="shared" si="212"/>
        <v>#REF!</v>
      </c>
      <c r="T356" s="155" t="e">
        <f t="shared" si="212"/>
        <v>#REF!</v>
      </c>
      <c r="U356" s="155" t="e">
        <f t="shared" si="212"/>
        <v>#REF!</v>
      </c>
      <c r="V356" s="155" t="e">
        <f t="shared" si="212"/>
        <v>#REF!</v>
      </c>
      <c r="W356" s="155" t="e">
        <f t="shared" si="212"/>
        <v>#REF!</v>
      </c>
    </row>
    <row r="357" spans="1:23" s="5" customFormat="1" ht="14.25" hidden="1" customHeight="1" outlineLevel="2" x14ac:dyDescent="0.2">
      <c r="A357" s="204"/>
      <c r="B357" s="81" t="s">
        <v>240</v>
      </c>
      <c r="C357" s="82"/>
      <c r="D357" s="83" t="s">
        <v>58</v>
      </c>
      <c r="E357" s="31" t="e">
        <f>#REF!</f>
        <v>#REF!</v>
      </c>
      <c r="F357" s="31" t="e">
        <f t="shared" ref="F357:U358" si="213">E357</f>
        <v>#REF!</v>
      </c>
      <c r="G357" s="31" t="e">
        <f t="shared" si="213"/>
        <v>#REF!</v>
      </c>
      <c r="H357" s="31" t="e">
        <f t="shared" si="213"/>
        <v>#REF!</v>
      </c>
      <c r="I357" s="31" t="e">
        <f t="shared" si="213"/>
        <v>#REF!</v>
      </c>
      <c r="J357" s="31" t="e">
        <f t="shared" si="213"/>
        <v>#REF!</v>
      </c>
      <c r="K357" s="31" t="e">
        <f t="shared" si="213"/>
        <v>#REF!</v>
      </c>
      <c r="L357" s="31" t="e">
        <f t="shared" si="213"/>
        <v>#REF!</v>
      </c>
      <c r="M357" s="31" t="e">
        <f t="shared" si="213"/>
        <v>#REF!</v>
      </c>
      <c r="N357" s="31" t="e">
        <f t="shared" si="213"/>
        <v>#REF!</v>
      </c>
      <c r="O357" s="31" t="e">
        <f t="shared" si="213"/>
        <v>#REF!</v>
      </c>
      <c r="P357" s="31" t="e">
        <f t="shared" si="213"/>
        <v>#REF!</v>
      </c>
      <c r="Q357" s="31" t="e">
        <f t="shared" si="213"/>
        <v>#REF!</v>
      </c>
      <c r="R357" s="31" t="e">
        <f t="shared" si="213"/>
        <v>#REF!</v>
      </c>
      <c r="S357" s="31" t="e">
        <f t="shared" si="213"/>
        <v>#REF!</v>
      </c>
      <c r="T357" s="31" t="e">
        <f t="shared" si="213"/>
        <v>#REF!</v>
      </c>
      <c r="U357" s="31" t="e">
        <f t="shared" si="213"/>
        <v>#REF!</v>
      </c>
      <c r="V357" s="31" t="e">
        <f t="shared" ref="T357:W358" si="214">U357</f>
        <v>#REF!</v>
      </c>
      <c r="W357" s="31" t="e">
        <f t="shared" si="214"/>
        <v>#REF!</v>
      </c>
    </row>
    <row r="358" spans="1:23" s="5" customFormat="1" ht="14.25" hidden="1" customHeight="1" outlineLevel="2" x14ac:dyDescent="0.2">
      <c r="A358" s="204"/>
      <c r="B358" s="81" t="s">
        <v>241</v>
      </c>
      <c r="C358" s="82"/>
      <c r="D358" s="83" t="s">
        <v>46</v>
      </c>
      <c r="E358" s="45" t="e">
        <f>#REF!</f>
        <v>#REF!</v>
      </c>
      <c r="F358" s="45" t="e">
        <f t="shared" si="213"/>
        <v>#REF!</v>
      </c>
      <c r="G358" s="45" t="e">
        <f t="shared" si="213"/>
        <v>#REF!</v>
      </c>
      <c r="H358" s="45" t="e">
        <f t="shared" si="213"/>
        <v>#REF!</v>
      </c>
      <c r="I358" s="45" t="e">
        <f t="shared" si="213"/>
        <v>#REF!</v>
      </c>
      <c r="J358" s="45" t="e">
        <f t="shared" si="213"/>
        <v>#REF!</v>
      </c>
      <c r="K358" s="45" t="e">
        <f t="shared" si="213"/>
        <v>#REF!</v>
      </c>
      <c r="L358" s="45" t="e">
        <f t="shared" si="213"/>
        <v>#REF!</v>
      </c>
      <c r="M358" s="45" t="e">
        <f t="shared" si="213"/>
        <v>#REF!</v>
      </c>
      <c r="N358" s="45" t="e">
        <f t="shared" si="213"/>
        <v>#REF!</v>
      </c>
      <c r="O358" s="45" t="e">
        <f t="shared" si="213"/>
        <v>#REF!</v>
      </c>
      <c r="P358" s="45" t="e">
        <f t="shared" si="213"/>
        <v>#REF!</v>
      </c>
      <c r="Q358" s="45" t="e">
        <f t="shared" si="213"/>
        <v>#REF!</v>
      </c>
      <c r="R358" s="45" t="e">
        <f t="shared" si="213"/>
        <v>#REF!</v>
      </c>
      <c r="S358" s="45" t="e">
        <f t="shared" si="213"/>
        <v>#REF!</v>
      </c>
      <c r="T358" s="45" t="e">
        <f t="shared" si="214"/>
        <v>#REF!</v>
      </c>
      <c r="U358" s="45" t="e">
        <f t="shared" si="214"/>
        <v>#REF!</v>
      </c>
      <c r="V358" s="45" t="e">
        <f t="shared" si="214"/>
        <v>#REF!</v>
      </c>
      <c r="W358" s="45" t="e">
        <f t="shared" si="214"/>
        <v>#REF!</v>
      </c>
    </row>
    <row r="359" spans="1:23" s="5" customFormat="1" ht="12.75" hidden="1" customHeight="1" outlineLevel="1" collapsed="1" x14ac:dyDescent="0.2">
      <c r="A359" s="204"/>
      <c r="B359" s="49" t="s">
        <v>104</v>
      </c>
      <c r="C359" s="49"/>
      <c r="D359" s="69" t="s">
        <v>242</v>
      </c>
      <c r="E359" s="156"/>
      <c r="F359" s="156"/>
      <c r="G359" s="156"/>
      <c r="H359" s="156"/>
      <c r="I359" s="156"/>
      <c r="J359" s="156"/>
      <c r="K359" s="156"/>
      <c r="L359" s="156"/>
      <c r="M359" s="156"/>
      <c r="N359" s="156"/>
      <c r="O359" s="156"/>
      <c r="P359" s="156"/>
      <c r="Q359" s="156"/>
      <c r="R359" s="156"/>
      <c r="S359" s="156"/>
      <c r="T359" s="156"/>
      <c r="U359" s="156"/>
      <c r="V359" s="156"/>
      <c r="W359" s="156"/>
    </row>
    <row r="360" spans="1:23" s="5" customFormat="1" ht="12.75" hidden="1" customHeight="1" outlineLevel="3" x14ac:dyDescent="0.2">
      <c r="A360" s="204"/>
      <c r="B360" s="81" t="s">
        <v>243</v>
      </c>
      <c r="C360" s="82"/>
      <c r="D360" s="83" t="s">
        <v>242</v>
      </c>
      <c r="E360" s="31" t="e">
        <f t="shared" ref="E360:W360" si="215">E361+E386</f>
        <v>#REF!</v>
      </c>
      <c r="F360" s="31" t="e">
        <f t="shared" si="215"/>
        <v>#REF!</v>
      </c>
      <c r="G360" s="31" t="e">
        <f t="shared" si="215"/>
        <v>#REF!</v>
      </c>
      <c r="H360" s="31" t="e">
        <f t="shared" si="215"/>
        <v>#REF!</v>
      </c>
      <c r="I360" s="31" t="e">
        <f t="shared" si="215"/>
        <v>#REF!</v>
      </c>
      <c r="J360" s="31" t="e">
        <f t="shared" si="215"/>
        <v>#REF!</v>
      </c>
      <c r="K360" s="31" t="e">
        <f t="shared" si="215"/>
        <v>#REF!</v>
      </c>
      <c r="L360" s="31" t="e">
        <f t="shared" si="215"/>
        <v>#REF!</v>
      </c>
      <c r="M360" s="31" t="e">
        <f t="shared" si="215"/>
        <v>#REF!</v>
      </c>
      <c r="N360" s="31" t="e">
        <f t="shared" si="215"/>
        <v>#REF!</v>
      </c>
      <c r="O360" s="31" t="e">
        <f t="shared" si="215"/>
        <v>#REF!</v>
      </c>
      <c r="P360" s="31" t="e">
        <f t="shared" si="215"/>
        <v>#REF!</v>
      </c>
      <c r="Q360" s="31" t="e">
        <f t="shared" si="215"/>
        <v>#REF!</v>
      </c>
      <c r="R360" s="31" t="e">
        <f t="shared" si="215"/>
        <v>#REF!</v>
      </c>
      <c r="S360" s="31" t="e">
        <f t="shared" si="215"/>
        <v>#REF!</v>
      </c>
      <c r="T360" s="31" t="e">
        <f t="shared" si="215"/>
        <v>#REF!</v>
      </c>
      <c r="U360" s="31" t="e">
        <f t="shared" si="215"/>
        <v>#REF!</v>
      </c>
      <c r="V360" s="31" t="e">
        <f t="shared" si="215"/>
        <v>#REF!</v>
      </c>
      <c r="W360" s="31" t="e">
        <f t="shared" si="215"/>
        <v>#REF!</v>
      </c>
    </row>
    <row r="361" spans="1:23" s="5" customFormat="1" ht="12.75" hidden="1" customHeight="1" outlineLevel="4" x14ac:dyDescent="0.2">
      <c r="A361" s="204"/>
      <c r="B361" s="81" t="s">
        <v>244</v>
      </c>
      <c r="C361" s="98"/>
      <c r="D361" s="83" t="s">
        <v>242</v>
      </c>
      <c r="E361" s="31">
        <f t="shared" ref="E361:W361" si="216">SUM(E362:E363)</f>
        <v>0</v>
      </c>
      <c r="F361" s="31">
        <f t="shared" si="216"/>
        <v>0</v>
      </c>
      <c r="G361" s="31">
        <f>SUM(G362:G363)</f>
        <v>0</v>
      </c>
      <c r="H361" s="31">
        <f t="shared" si="216"/>
        <v>0</v>
      </c>
      <c r="I361" s="31">
        <f t="shared" si="216"/>
        <v>0</v>
      </c>
      <c r="J361" s="31">
        <f t="shared" si="216"/>
        <v>0</v>
      </c>
      <c r="K361" s="31">
        <f t="shared" si="216"/>
        <v>0</v>
      </c>
      <c r="L361" s="31">
        <f t="shared" si="216"/>
        <v>0</v>
      </c>
      <c r="M361" s="31">
        <f t="shared" si="216"/>
        <v>0</v>
      </c>
      <c r="N361" s="31">
        <f t="shared" si="216"/>
        <v>0</v>
      </c>
      <c r="O361" s="31">
        <f t="shared" si="216"/>
        <v>0</v>
      </c>
      <c r="P361" s="31">
        <f t="shared" si="216"/>
        <v>0</v>
      </c>
      <c r="Q361" s="31">
        <f t="shared" si="216"/>
        <v>0</v>
      </c>
      <c r="R361" s="31">
        <f t="shared" si="216"/>
        <v>0</v>
      </c>
      <c r="S361" s="31">
        <f t="shared" si="216"/>
        <v>0</v>
      </c>
      <c r="T361" s="31">
        <f t="shared" si="216"/>
        <v>0</v>
      </c>
      <c r="U361" s="31">
        <f t="shared" si="216"/>
        <v>0</v>
      </c>
      <c r="V361" s="31">
        <f t="shared" si="216"/>
        <v>0</v>
      </c>
      <c r="W361" s="31">
        <f t="shared" si="216"/>
        <v>0</v>
      </c>
    </row>
    <row r="362" spans="1:23" s="5" customFormat="1" ht="12.75" hidden="1" customHeight="1" outlineLevel="5" x14ac:dyDescent="0.2">
      <c r="A362" s="209"/>
      <c r="B362" s="81" t="s">
        <v>245</v>
      </c>
      <c r="C362" s="103"/>
      <c r="D362" s="83" t="s">
        <v>242</v>
      </c>
      <c r="E362" s="157"/>
      <c r="F362" s="31">
        <f t="shared" ref="F362:W362" si="217">E362*F$5</f>
        <v>0</v>
      </c>
      <c r="G362" s="31">
        <f t="shared" si="217"/>
        <v>0</v>
      </c>
      <c r="H362" s="31">
        <f t="shared" si="217"/>
        <v>0</v>
      </c>
      <c r="I362" s="31">
        <f t="shared" si="217"/>
        <v>0</v>
      </c>
      <c r="J362" s="31">
        <f t="shared" si="217"/>
        <v>0</v>
      </c>
      <c r="K362" s="31">
        <f t="shared" si="217"/>
        <v>0</v>
      </c>
      <c r="L362" s="31">
        <f t="shared" si="217"/>
        <v>0</v>
      </c>
      <c r="M362" s="31">
        <f t="shared" si="217"/>
        <v>0</v>
      </c>
      <c r="N362" s="31">
        <f t="shared" si="217"/>
        <v>0</v>
      </c>
      <c r="O362" s="31">
        <f t="shared" si="217"/>
        <v>0</v>
      </c>
      <c r="P362" s="31">
        <f t="shared" si="217"/>
        <v>0</v>
      </c>
      <c r="Q362" s="31">
        <f t="shared" si="217"/>
        <v>0</v>
      </c>
      <c r="R362" s="31">
        <f t="shared" si="217"/>
        <v>0</v>
      </c>
      <c r="S362" s="31">
        <f t="shared" si="217"/>
        <v>0</v>
      </c>
      <c r="T362" s="31">
        <f t="shared" si="217"/>
        <v>0</v>
      </c>
      <c r="U362" s="31">
        <f t="shared" si="217"/>
        <v>0</v>
      </c>
      <c r="V362" s="31">
        <f t="shared" si="217"/>
        <v>0</v>
      </c>
      <c r="W362" s="31">
        <f t="shared" si="217"/>
        <v>0</v>
      </c>
    </row>
    <row r="363" spans="1:23" s="5" customFormat="1" ht="12.75" hidden="1" customHeight="1" outlineLevel="5" x14ac:dyDescent="0.2">
      <c r="A363" s="209"/>
      <c r="B363" s="81" t="s">
        <v>246</v>
      </c>
      <c r="C363" s="103"/>
      <c r="D363" s="83" t="s">
        <v>242</v>
      </c>
      <c r="E363" s="44">
        <f t="shared" ref="E363:W363" si="218">SUM(E364:E385)</f>
        <v>0</v>
      </c>
      <c r="F363" s="44">
        <f t="shared" si="218"/>
        <v>0</v>
      </c>
      <c r="G363" s="44">
        <f t="shared" si="218"/>
        <v>0</v>
      </c>
      <c r="H363" s="44">
        <f t="shared" si="218"/>
        <v>0</v>
      </c>
      <c r="I363" s="44">
        <f t="shared" si="218"/>
        <v>0</v>
      </c>
      <c r="J363" s="44">
        <f t="shared" si="218"/>
        <v>0</v>
      </c>
      <c r="K363" s="44">
        <f t="shared" si="218"/>
        <v>0</v>
      </c>
      <c r="L363" s="44">
        <f t="shared" si="218"/>
        <v>0</v>
      </c>
      <c r="M363" s="44">
        <f t="shared" si="218"/>
        <v>0</v>
      </c>
      <c r="N363" s="44">
        <f t="shared" si="218"/>
        <v>0</v>
      </c>
      <c r="O363" s="44">
        <f t="shared" si="218"/>
        <v>0</v>
      </c>
      <c r="P363" s="44">
        <f t="shared" si="218"/>
        <v>0</v>
      </c>
      <c r="Q363" s="44">
        <f t="shared" si="218"/>
        <v>0</v>
      </c>
      <c r="R363" s="44">
        <f t="shared" si="218"/>
        <v>0</v>
      </c>
      <c r="S363" s="44">
        <f t="shared" si="218"/>
        <v>0</v>
      </c>
      <c r="T363" s="44">
        <f t="shared" si="218"/>
        <v>0</v>
      </c>
      <c r="U363" s="44">
        <f t="shared" si="218"/>
        <v>0</v>
      </c>
      <c r="V363" s="44">
        <f t="shared" si="218"/>
        <v>0</v>
      </c>
      <c r="W363" s="44">
        <f t="shared" si="218"/>
        <v>0</v>
      </c>
    </row>
    <row r="364" spans="1:23" s="5" customFormat="1" ht="12.75" hidden="1" customHeight="1" outlineLevel="5" x14ac:dyDescent="0.2">
      <c r="A364" s="209"/>
      <c r="B364" s="147" t="str">
        <f>$B$10</f>
        <v>Источник комбинированной выработки Калининградская ТЭЦ-2 АО "Интер РАО – Электрогенерация"</v>
      </c>
      <c r="C364" s="103"/>
      <c r="D364" s="83" t="s">
        <v>242</v>
      </c>
      <c r="E364" s="157"/>
      <c r="F364" s="158"/>
      <c r="G364" s="158"/>
      <c r="H364" s="158"/>
      <c r="I364" s="158"/>
      <c r="J364" s="158"/>
      <c r="K364" s="158"/>
      <c r="L364" s="158"/>
      <c r="M364" s="158"/>
      <c r="N364" s="158"/>
      <c r="O364" s="158"/>
      <c r="P364" s="158"/>
      <c r="Q364" s="158"/>
      <c r="R364" s="158"/>
      <c r="S364" s="158"/>
      <c r="T364" s="158"/>
      <c r="U364" s="158"/>
      <c r="V364" s="158"/>
      <c r="W364" s="158"/>
    </row>
    <row r="365" spans="1:23" s="5" customFormat="1" ht="12.75" hidden="1" customHeight="1" outlineLevel="5" x14ac:dyDescent="0.2">
      <c r="A365" s="209"/>
      <c r="B365" s="149"/>
      <c r="C365" s="103"/>
      <c r="D365" s="83" t="s">
        <v>242</v>
      </c>
      <c r="E365" s="159"/>
      <c r="F365" s="159"/>
      <c r="G365" s="158"/>
      <c r="H365" s="158"/>
      <c r="I365" s="158"/>
      <c r="J365" s="158"/>
      <c r="K365" s="158"/>
      <c r="L365" s="158"/>
      <c r="M365" s="158"/>
      <c r="N365" s="158"/>
      <c r="O365" s="158"/>
      <c r="P365" s="158"/>
      <c r="Q365" s="158"/>
      <c r="R365" s="158"/>
      <c r="S365" s="158"/>
      <c r="T365" s="158"/>
      <c r="U365" s="158"/>
      <c r="V365" s="158"/>
      <c r="W365" s="158"/>
    </row>
    <row r="366" spans="1:23" s="5" customFormat="1" ht="12.75" hidden="1" customHeight="1" outlineLevel="5" x14ac:dyDescent="0.2">
      <c r="A366" s="209"/>
      <c r="B366" s="149"/>
      <c r="C366" s="103"/>
      <c r="D366" s="83" t="s">
        <v>242</v>
      </c>
      <c r="E366" s="159"/>
      <c r="F366" s="159"/>
      <c r="G366" s="158"/>
      <c r="H366" s="158"/>
      <c r="I366" s="158"/>
      <c r="J366" s="158"/>
      <c r="K366" s="158"/>
      <c r="L366" s="158"/>
      <c r="M366" s="158"/>
      <c r="N366" s="158"/>
      <c r="O366" s="158"/>
      <c r="P366" s="158"/>
      <c r="Q366" s="158"/>
      <c r="R366" s="158"/>
      <c r="S366" s="158"/>
      <c r="T366" s="158"/>
      <c r="U366" s="158"/>
      <c r="V366" s="158"/>
      <c r="W366" s="158"/>
    </row>
    <row r="367" spans="1:23" s="5" customFormat="1" ht="12.75" hidden="1" customHeight="1" outlineLevel="5" x14ac:dyDescent="0.2">
      <c r="A367" s="209"/>
      <c r="B367" s="149"/>
      <c r="C367" s="103"/>
      <c r="D367" s="83" t="s">
        <v>242</v>
      </c>
      <c r="E367" s="159"/>
      <c r="F367" s="159"/>
      <c r="G367" s="158"/>
      <c r="H367" s="158"/>
      <c r="I367" s="158"/>
      <c r="J367" s="158"/>
      <c r="K367" s="158"/>
      <c r="L367" s="158"/>
      <c r="M367" s="158"/>
      <c r="N367" s="158"/>
      <c r="O367" s="158"/>
      <c r="P367" s="158"/>
      <c r="Q367" s="158"/>
      <c r="R367" s="158"/>
      <c r="S367" s="158"/>
      <c r="T367" s="158"/>
      <c r="U367" s="158"/>
      <c r="V367" s="158"/>
      <c r="W367" s="158"/>
    </row>
    <row r="368" spans="1:23" s="5" customFormat="1" ht="12.75" hidden="1" customHeight="1" outlineLevel="5" x14ac:dyDescent="0.2">
      <c r="A368" s="209"/>
      <c r="B368" s="149"/>
      <c r="C368" s="103"/>
      <c r="D368" s="83" t="s">
        <v>242</v>
      </c>
      <c r="E368" s="159"/>
      <c r="F368" s="159"/>
      <c r="G368" s="158"/>
      <c r="H368" s="158"/>
      <c r="I368" s="158"/>
      <c r="J368" s="158"/>
      <c r="K368" s="158"/>
      <c r="L368" s="158"/>
      <c r="M368" s="158"/>
      <c r="N368" s="158"/>
      <c r="O368" s="158"/>
      <c r="P368" s="158"/>
      <c r="Q368" s="158"/>
      <c r="R368" s="158"/>
      <c r="S368" s="158"/>
      <c r="T368" s="158"/>
      <c r="U368" s="158"/>
      <c r="V368" s="158"/>
      <c r="W368" s="158"/>
    </row>
    <row r="369" spans="1:23" s="5" customFormat="1" ht="12.75" hidden="1" customHeight="1" outlineLevel="5" x14ac:dyDescent="0.2">
      <c r="A369" s="209"/>
      <c r="B369" s="149"/>
      <c r="C369" s="103"/>
      <c r="D369" s="83" t="s">
        <v>242</v>
      </c>
      <c r="E369" s="159"/>
      <c r="F369" s="159"/>
      <c r="G369" s="158"/>
      <c r="H369" s="158"/>
      <c r="I369" s="158"/>
      <c r="J369" s="158"/>
      <c r="K369" s="158"/>
      <c r="L369" s="158"/>
      <c r="M369" s="158"/>
      <c r="N369" s="158"/>
      <c r="O369" s="158"/>
      <c r="P369" s="158"/>
      <c r="Q369" s="158"/>
      <c r="R369" s="158"/>
      <c r="S369" s="158"/>
      <c r="T369" s="158"/>
      <c r="U369" s="158"/>
      <c r="V369" s="158"/>
      <c r="W369" s="158"/>
    </row>
    <row r="370" spans="1:23" s="5" customFormat="1" ht="12.75" hidden="1" customHeight="1" outlineLevel="5" x14ac:dyDescent="0.2">
      <c r="A370" s="209"/>
      <c r="B370" s="150"/>
      <c r="C370" s="103"/>
      <c r="D370" s="83" t="s">
        <v>242</v>
      </c>
      <c r="E370" s="31"/>
      <c r="F370" s="31"/>
      <c r="G370" s="31"/>
      <c r="H370" s="31"/>
      <c r="I370" s="31"/>
      <c r="J370" s="31"/>
      <c r="K370" s="31"/>
      <c r="L370" s="31"/>
      <c r="M370" s="31"/>
      <c r="N370" s="31"/>
      <c r="O370" s="31"/>
      <c r="P370" s="31"/>
      <c r="Q370" s="31"/>
      <c r="R370" s="31"/>
      <c r="S370" s="31"/>
      <c r="T370" s="31"/>
      <c r="U370" s="31"/>
      <c r="V370" s="31"/>
      <c r="W370" s="31"/>
    </row>
    <row r="371" spans="1:23" s="5" customFormat="1" ht="12.75" hidden="1" customHeight="1" outlineLevel="5" x14ac:dyDescent="0.2">
      <c r="A371" s="209"/>
      <c r="B371" s="151"/>
      <c r="C371" s="103"/>
      <c r="D371" s="83" t="s">
        <v>242</v>
      </c>
      <c r="E371" s="120"/>
      <c r="F371" s="120"/>
      <c r="G371" s="120"/>
      <c r="H371" s="120"/>
      <c r="I371" s="120"/>
      <c r="J371" s="120"/>
      <c r="K371" s="120"/>
      <c r="L371" s="120"/>
      <c r="M371" s="120"/>
      <c r="N371" s="120"/>
      <c r="O371" s="120"/>
      <c r="P371" s="120"/>
      <c r="Q371" s="120"/>
      <c r="R371" s="120"/>
      <c r="S371" s="120"/>
      <c r="T371" s="120"/>
      <c r="U371" s="120"/>
      <c r="V371" s="120"/>
      <c r="W371" s="120"/>
    </row>
    <row r="372" spans="1:23" s="5" customFormat="1" ht="12.75" hidden="1" customHeight="1" outlineLevel="5" x14ac:dyDescent="0.2">
      <c r="A372" s="209"/>
      <c r="B372" s="151"/>
      <c r="C372" s="103"/>
      <c r="D372" s="83" t="s">
        <v>242</v>
      </c>
      <c r="E372" s="159"/>
      <c r="F372" s="159"/>
      <c r="G372" s="159"/>
      <c r="H372" s="159"/>
      <c r="I372" s="159"/>
      <c r="J372" s="159"/>
      <c r="K372" s="159"/>
      <c r="L372" s="159"/>
      <c r="M372" s="159"/>
      <c r="N372" s="159"/>
      <c r="O372" s="159"/>
      <c r="P372" s="159"/>
      <c r="Q372" s="159"/>
      <c r="R372" s="159"/>
      <c r="S372" s="159"/>
      <c r="T372" s="159"/>
      <c r="U372" s="159"/>
      <c r="V372" s="159"/>
      <c r="W372" s="159"/>
    </row>
    <row r="373" spans="1:23" s="5" customFormat="1" ht="12.75" hidden="1" customHeight="1" outlineLevel="5" x14ac:dyDescent="0.2">
      <c r="A373" s="209"/>
      <c r="B373" s="151"/>
      <c r="C373" s="103"/>
      <c r="D373" s="83" t="s">
        <v>242</v>
      </c>
      <c r="E373" s="159"/>
      <c r="F373" s="159"/>
      <c r="G373" s="159"/>
      <c r="H373" s="159"/>
      <c r="I373" s="159"/>
      <c r="J373" s="159"/>
      <c r="K373" s="159"/>
      <c r="L373" s="159"/>
      <c r="M373" s="159"/>
      <c r="N373" s="159"/>
      <c r="O373" s="159"/>
      <c r="P373" s="159"/>
      <c r="Q373" s="159"/>
      <c r="R373" s="159"/>
      <c r="S373" s="159"/>
      <c r="T373" s="159"/>
      <c r="U373" s="159"/>
      <c r="V373" s="159"/>
      <c r="W373" s="159"/>
    </row>
    <row r="374" spans="1:23" s="5" customFormat="1" ht="12.75" hidden="1" customHeight="1" outlineLevel="5" x14ac:dyDescent="0.2">
      <c r="A374" s="209"/>
      <c r="B374" s="151"/>
      <c r="C374" s="103"/>
      <c r="D374" s="83" t="s">
        <v>242</v>
      </c>
      <c r="E374" s="159"/>
      <c r="F374" s="159"/>
      <c r="G374" s="159"/>
      <c r="H374" s="159"/>
      <c r="I374" s="159"/>
      <c r="J374" s="159"/>
      <c r="K374" s="159"/>
      <c r="L374" s="159"/>
      <c r="M374" s="159"/>
      <c r="N374" s="159"/>
      <c r="O374" s="159"/>
      <c r="P374" s="159"/>
      <c r="Q374" s="159"/>
      <c r="R374" s="159"/>
      <c r="S374" s="159"/>
      <c r="T374" s="159"/>
      <c r="U374" s="159"/>
      <c r="V374" s="159"/>
      <c r="W374" s="159"/>
    </row>
    <row r="375" spans="1:23" s="5" customFormat="1" ht="12.75" hidden="1" customHeight="1" outlineLevel="5" x14ac:dyDescent="0.2">
      <c r="A375" s="209"/>
      <c r="B375" s="151"/>
      <c r="C375" s="103"/>
      <c r="D375" s="83" t="s">
        <v>242</v>
      </c>
      <c r="E375" s="159"/>
      <c r="F375" s="159"/>
      <c r="G375" s="159"/>
      <c r="H375" s="159"/>
      <c r="I375" s="159"/>
      <c r="J375" s="159"/>
      <c r="K375" s="159"/>
      <c r="L375" s="159"/>
      <c r="M375" s="159"/>
      <c r="N375" s="159"/>
      <c r="O375" s="159"/>
      <c r="P375" s="159"/>
      <c r="Q375" s="159"/>
      <c r="R375" s="159"/>
      <c r="S375" s="159"/>
      <c r="T375" s="159"/>
      <c r="U375" s="159"/>
      <c r="V375" s="159"/>
      <c r="W375" s="159"/>
    </row>
    <row r="376" spans="1:23" s="5" customFormat="1" ht="12.75" hidden="1" customHeight="1" outlineLevel="5" x14ac:dyDescent="0.2">
      <c r="A376" s="209"/>
      <c r="B376" s="151"/>
      <c r="C376" s="103"/>
      <c r="D376" s="83" t="s">
        <v>242</v>
      </c>
      <c r="E376" s="159"/>
      <c r="F376" s="159"/>
      <c r="G376" s="159"/>
      <c r="H376" s="159"/>
      <c r="I376" s="159"/>
      <c r="J376" s="159"/>
      <c r="K376" s="159"/>
      <c r="L376" s="159"/>
      <c r="M376" s="159"/>
      <c r="N376" s="159"/>
      <c r="O376" s="159"/>
      <c r="P376" s="159"/>
      <c r="Q376" s="159"/>
      <c r="R376" s="159"/>
      <c r="S376" s="159"/>
      <c r="T376" s="159"/>
      <c r="U376" s="159"/>
      <c r="V376" s="159"/>
      <c r="W376" s="159"/>
    </row>
    <row r="377" spans="1:23" s="5" customFormat="1" ht="12.75" hidden="1" customHeight="1" outlineLevel="5" x14ac:dyDescent="0.2">
      <c r="A377" s="209"/>
      <c r="B377" s="151"/>
      <c r="C377" s="103"/>
      <c r="D377" s="83" t="s">
        <v>242</v>
      </c>
      <c r="E377" s="159"/>
      <c r="F377" s="159"/>
      <c r="G377" s="159"/>
      <c r="H377" s="159"/>
      <c r="I377" s="159"/>
      <c r="J377" s="159"/>
      <c r="K377" s="159"/>
      <c r="L377" s="159"/>
      <c r="M377" s="159"/>
      <c r="N377" s="159"/>
      <c r="O377" s="159"/>
      <c r="P377" s="159"/>
      <c r="Q377" s="159"/>
      <c r="R377" s="159"/>
      <c r="S377" s="159"/>
      <c r="T377" s="159"/>
      <c r="U377" s="159"/>
      <c r="V377" s="159"/>
      <c r="W377" s="159"/>
    </row>
    <row r="378" spans="1:23" s="5" customFormat="1" ht="12.75" hidden="1" customHeight="1" outlineLevel="5" x14ac:dyDescent="0.2">
      <c r="A378" s="204"/>
      <c r="B378" s="151"/>
      <c r="C378" s="103"/>
      <c r="D378" s="83" t="s">
        <v>242</v>
      </c>
      <c r="E378" s="159"/>
      <c r="F378" s="159"/>
      <c r="G378" s="159"/>
      <c r="H378" s="159"/>
      <c r="I378" s="159"/>
      <c r="J378" s="159"/>
      <c r="K378" s="159"/>
      <c r="L378" s="159"/>
      <c r="M378" s="159"/>
      <c r="N378" s="159"/>
      <c r="O378" s="159"/>
      <c r="P378" s="159"/>
      <c r="Q378" s="159"/>
      <c r="R378" s="159"/>
      <c r="S378" s="159"/>
      <c r="T378" s="159"/>
      <c r="U378" s="159"/>
      <c r="V378" s="159"/>
      <c r="W378" s="159"/>
    </row>
    <row r="379" spans="1:23" s="5" customFormat="1" ht="12.75" hidden="1" customHeight="1" outlineLevel="5" x14ac:dyDescent="0.2">
      <c r="A379" s="204"/>
      <c r="B379" s="151"/>
      <c r="C379" s="103"/>
      <c r="D379" s="83" t="s">
        <v>242</v>
      </c>
      <c r="E379" s="159"/>
      <c r="F379" s="159"/>
      <c r="G379" s="159"/>
      <c r="H379" s="159"/>
      <c r="I379" s="159"/>
      <c r="J379" s="159"/>
      <c r="K379" s="159"/>
      <c r="L379" s="159"/>
      <c r="M379" s="159"/>
      <c r="N379" s="159"/>
      <c r="O379" s="159"/>
      <c r="P379" s="159"/>
      <c r="Q379" s="159"/>
      <c r="R379" s="159"/>
      <c r="S379" s="159"/>
      <c r="T379" s="159"/>
      <c r="U379" s="159"/>
      <c r="V379" s="159"/>
      <c r="W379" s="159"/>
    </row>
    <row r="380" spans="1:23" s="5" customFormat="1" ht="12.75" hidden="1" customHeight="1" outlineLevel="5" x14ac:dyDescent="0.2">
      <c r="A380" s="204"/>
      <c r="B380" s="151"/>
      <c r="C380" s="103"/>
      <c r="D380" s="83" t="s">
        <v>242</v>
      </c>
      <c r="E380" s="159"/>
      <c r="F380" s="159"/>
      <c r="G380" s="159"/>
      <c r="H380" s="159"/>
      <c r="I380" s="159"/>
      <c r="J380" s="159"/>
      <c r="K380" s="159"/>
      <c r="L380" s="159"/>
      <c r="M380" s="159"/>
      <c r="N380" s="159"/>
      <c r="O380" s="159"/>
      <c r="P380" s="159"/>
      <c r="Q380" s="159"/>
      <c r="R380" s="159"/>
      <c r="S380" s="159"/>
      <c r="T380" s="159"/>
      <c r="U380" s="159"/>
      <c r="V380" s="159"/>
      <c r="W380" s="159"/>
    </row>
    <row r="381" spans="1:23" s="5" customFormat="1" ht="12.75" hidden="1" customHeight="1" outlineLevel="5" x14ac:dyDescent="0.2">
      <c r="A381" s="204"/>
      <c r="B381" s="151"/>
      <c r="C381" s="103"/>
      <c r="D381" s="83" t="s">
        <v>242</v>
      </c>
      <c r="E381" s="159"/>
      <c r="F381" s="159"/>
      <c r="G381" s="159"/>
      <c r="H381" s="159"/>
      <c r="I381" s="159"/>
      <c r="J381" s="159"/>
      <c r="K381" s="159"/>
      <c r="L381" s="159"/>
      <c r="M381" s="159"/>
      <c r="N381" s="159"/>
      <c r="O381" s="159"/>
      <c r="P381" s="159"/>
      <c r="Q381" s="159"/>
      <c r="R381" s="159"/>
      <c r="S381" s="159"/>
      <c r="T381" s="159"/>
      <c r="U381" s="159"/>
      <c r="V381" s="159"/>
      <c r="W381" s="159"/>
    </row>
    <row r="382" spans="1:23" s="5" customFormat="1" ht="12.75" hidden="1" customHeight="1" outlineLevel="5" x14ac:dyDescent="0.2">
      <c r="A382" s="204"/>
      <c r="B382" s="151"/>
      <c r="C382" s="103"/>
      <c r="D382" s="83" t="s">
        <v>242</v>
      </c>
      <c r="E382" s="159"/>
      <c r="F382" s="159"/>
      <c r="G382" s="159"/>
      <c r="H382" s="159"/>
      <c r="I382" s="159"/>
      <c r="J382" s="159"/>
      <c r="K382" s="159"/>
      <c r="L382" s="159"/>
      <c r="M382" s="159"/>
      <c r="N382" s="159"/>
      <c r="O382" s="159"/>
      <c r="P382" s="159"/>
      <c r="Q382" s="159"/>
      <c r="R382" s="159"/>
      <c r="S382" s="159"/>
      <c r="T382" s="159"/>
      <c r="U382" s="159"/>
      <c r="V382" s="159"/>
      <c r="W382" s="159"/>
    </row>
    <row r="383" spans="1:23" s="5" customFormat="1" ht="12.75" hidden="1" customHeight="1" outlineLevel="5" x14ac:dyDescent="0.2">
      <c r="A383" s="204"/>
      <c r="B383" s="151"/>
      <c r="C383" s="103"/>
      <c r="D383" s="83" t="s">
        <v>242</v>
      </c>
      <c r="E383" s="158"/>
      <c r="F383" s="158"/>
      <c r="G383" s="158"/>
      <c r="H383" s="158"/>
      <c r="I383" s="158"/>
      <c r="J383" s="158"/>
      <c r="K383" s="158"/>
      <c r="L383" s="158"/>
      <c r="M383" s="158"/>
      <c r="N383" s="158"/>
      <c r="O383" s="158"/>
      <c r="P383" s="158"/>
      <c r="Q383" s="158"/>
      <c r="R383" s="158"/>
      <c r="S383" s="158"/>
      <c r="T383" s="158"/>
      <c r="U383" s="158"/>
      <c r="V383" s="158"/>
      <c r="W383" s="158"/>
    </row>
    <row r="384" spans="1:23" s="5" customFormat="1" ht="12.75" hidden="1" customHeight="1" outlineLevel="5" x14ac:dyDescent="0.2">
      <c r="A384" s="204"/>
      <c r="B384" s="151"/>
      <c r="C384" s="103"/>
      <c r="D384" s="83" t="s">
        <v>242</v>
      </c>
      <c r="E384" s="158"/>
      <c r="F384" s="158"/>
      <c r="G384" s="158"/>
      <c r="H384" s="158"/>
      <c r="I384" s="158"/>
      <c r="J384" s="158"/>
      <c r="K384" s="158"/>
      <c r="L384" s="158"/>
      <c r="M384" s="158"/>
      <c r="N384" s="158"/>
      <c r="O384" s="158"/>
      <c r="P384" s="158"/>
      <c r="Q384" s="158"/>
      <c r="R384" s="158"/>
      <c r="S384" s="158"/>
      <c r="T384" s="158"/>
      <c r="U384" s="158"/>
      <c r="V384" s="158"/>
      <c r="W384" s="158"/>
    </row>
    <row r="385" spans="1:23" s="5" customFormat="1" ht="12.75" hidden="1" customHeight="1" outlineLevel="5" x14ac:dyDescent="0.2">
      <c r="A385" s="204"/>
      <c r="B385" s="151"/>
      <c r="C385" s="103"/>
      <c r="D385" s="83" t="s">
        <v>242</v>
      </c>
      <c r="E385" s="158"/>
      <c r="F385" s="158"/>
      <c r="G385" s="158"/>
      <c r="H385" s="158"/>
      <c r="I385" s="158"/>
      <c r="J385" s="158"/>
      <c r="K385" s="158"/>
      <c r="L385" s="158"/>
      <c r="M385" s="158"/>
      <c r="N385" s="158"/>
      <c r="O385" s="158"/>
      <c r="P385" s="158"/>
      <c r="Q385" s="158"/>
      <c r="R385" s="158"/>
      <c r="S385" s="158"/>
      <c r="T385" s="158"/>
      <c r="U385" s="158"/>
      <c r="V385" s="158"/>
      <c r="W385" s="158"/>
    </row>
    <row r="386" spans="1:23" s="5" customFormat="1" ht="12.75" hidden="1" customHeight="1" outlineLevel="4" x14ac:dyDescent="0.2">
      <c r="A386" s="204"/>
      <c r="B386" s="81" t="s">
        <v>247</v>
      </c>
      <c r="C386" s="98"/>
      <c r="D386" s="83" t="s">
        <v>242</v>
      </c>
      <c r="E386" s="31" t="e">
        <f>SUM(E387:E388)</f>
        <v>#REF!</v>
      </c>
      <c r="F386" s="31" t="e">
        <f t="shared" ref="F386:W386" si="219">SUM(F387:F388)</f>
        <v>#REF!</v>
      </c>
      <c r="G386" s="31" t="e">
        <f t="shared" si="219"/>
        <v>#REF!</v>
      </c>
      <c r="H386" s="31" t="e">
        <f t="shared" si="219"/>
        <v>#REF!</v>
      </c>
      <c r="I386" s="31" t="e">
        <f t="shared" si="219"/>
        <v>#REF!</v>
      </c>
      <c r="J386" s="31" t="e">
        <f t="shared" si="219"/>
        <v>#REF!</v>
      </c>
      <c r="K386" s="31" t="e">
        <f t="shared" si="219"/>
        <v>#REF!</v>
      </c>
      <c r="L386" s="31" t="e">
        <f t="shared" si="219"/>
        <v>#REF!</v>
      </c>
      <c r="M386" s="31" t="e">
        <f t="shared" si="219"/>
        <v>#REF!</v>
      </c>
      <c r="N386" s="31" t="e">
        <f t="shared" si="219"/>
        <v>#REF!</v>
      </c>
      <c r="O386" s="31" t="e">
        <f t="shared" si="219"/>
        <v>#REF!</v>
      </c>
      <c r="P386" s="31" t="e">
        <f t="shared" si="219"/>
        <v>#REF!</v>
      </c>
      <c r="Q386" s="31" t="e">
        <f t="shared" si="219"/>
        <v>#REF!</v>
      </c>
      <c r="R386" s="31" t="e">
        <f t="shared" si="219"/>
        <v>#REF!</v>
      </c>
      <c r="S386" s="31" t="e">
        <f t="shared" si="219"/>
        <v>#REF!</v>
      </c>
      <c r="T386" s="31" t="e">
        <f t="shared" si="219"/>
        <v>#REF!</v>
      </c>
      <c r="U386" s="31" t="e">
        <f t="shared" si="219"/>
        <v>#REF!</v>
      </c>
      <c r="V386" s="31" t="e">
        <f t="shared" si="219"/>
        <v>#REF!</v>
      </c>
      <c r="W386" s="31" t="e">
        <f t="shared" si="219"/>
        <v>#REF!</v>
      </c>
    </row>
    <row r="387" spans="1:23" s="5" customFormat="1" ht="12.75" hidden="1" customHeight="1" outlineLevel="4" x14ac:dyDescent="0.2">
      <c r="A387" s="204"/>
      <c r="B387" s="81" t="s">
        <v>248</v>
      </c>
      <c r="C387" s="104"/>
      <c r="D387" s="83" t="s">
        <v>242</v>
      </c>
      <c r="E387" s="160"/>
      <c r="F387" s="31">
        <f t="shared" ref="F387:U388" si="220">E387*F$5</f>
        <v>0</v>
      </c>
      <c r="G387" s="31">
        <f t="shared" si="220"/>
        <v>0</v>
      </c>
      <c r="H387" s="31">
        <f t="shared" si="220"/>
        <v>0</v>
      </c>
      <c r="I387" s="31">
        <f t="shared" si="220"/>
        <v>0</v>
      </c>
      <c r="J387" s="31">
        <f t="shared" si="220"/>
        <v>0</v>
      </c>
      <c r="K387" s="31">
        <f t="shared" si="220"/>
        <v>0</v>
      </c>
      <c r="L387" s="31">
        <f t="shared" si="220"/>
        <v>0</v>
      </c>
      <c r="M387" s="31">
        <f t="shared" si="220"/>
        <v>0</v>
      </c>
      <c r="N387" s="31">
        <f t="shared" si="220"/>
        <v>0</v>
      </c>
      <c r="O387" s="31">
        <f t="shared" si="220"/>
        <v>0</v>
      </c>
      <c r="P387" s="31">
        <f t="shared" si="220"/>
        <v>0</v>
      </c>
      <c r="Q387" s="31">
        <f t="shared" si="220"/>
        <v>0</v>
      </c>
      <c r="R387" s="31">
        <f t="shared" si="220"/>
        <v>0</v>
      </c>
      <c r="S387" s="31">
        <f t="shared" si="220"/>
        <v>0</v>
      </c>
      <c r="T387" s="31">
        <f t="shared" si="220"/>
        <v>0</v>
      </c>
      <c r="U387" s="31">
        <f t="shared" si="220"/>
        <v>0</v>
      </c>
      <c r="V387" s="31">
        <f t="shared" ref="V387:W388" si="221">U387*V$5</f>
        <v>0</v>
      </c>
      <c r="W387" s="31">
        <f t="shared" si="221"/>
        <v>0</v>
      </c>
    </row>
    <row r="388" spans="1:23" s="5" customFormat="1" ht="12.75" hidden="1" customHeight="1" outlineLevel="4" x14ac:dyDescent="0.2">
      <c r="A388" s="204"/>
      <c r="B388" s="81" t="s">
        <v>110</v>
      </c>
      <c r="C388" s="104"/>
      <c r="D388" s="83" t="s">
        <v>242</v>
      </c>
      <c r="E388" s="31" t="e">
        <f>#REF!*E$5</f>
        <v>#REF!</v>
      </c>
      <c r="F388" s="31" t="e">
        <f t="shared" si="220"/>
        <v>#REF!</v>
      </c>
      <c r="G388" s="31" t="e">
        <f t="shared" si="220"/>
        <v>#REF!</v>
      </c>
      <c r="H388" s="31" t="e">
        <f t="shared" si="220"/>
        <v>#REF!</v>
      </c>
      <c r="I388" s="31" t="e">
        <f t="shared" si="220"/>
        <v>#REF!</v>
      </c>
      <c r="J388" s="31" t="e">
        <f t="shared" si="220"/>
        <v>#REF!</v>
      </c>
      <c r="K388" s="31" t="e">
        <f t="shared" si="220"/>
        <v>#REF!</v>
      </c>
      <c r="L388" s="31" t="e">
        <f t="shared" si="220"/>
        <v>#REF!</v>
      </c>
      <c r="M388" s="31" t="e">
        <f t="shared" si="220"/>
        <v>#REF!</v>
      </c>
      <c r="N388" s="31" t="e">
        <f t="shared" si="220"/>
        <v>#REF!</v>
      </c>
      <c r="O388" s="31" t="e">
        <f t="shared" si="220"/>
        <v>#REF!</v>
      </c>
      <c r="P388" s="31" t="e">
        <f t="shared" si="220"/>
        <v>#REF!</v>
      </c>
      <c r="Q388" s="31" t="e">
        <f t="shared" si="220"/>
        <v>#REF!</v>
      </c>
      <c r="R388" s="31" t="e">
        <f t="shared" si="220"/>
        <v>#REF!</v>
      </c>
      <c r="S388" s="31" t="e">
        <f t="shared" si="220"/>
        <v>#REF!</v>
      </c>
      <c r="T388" s="31" t="e">
        <f t="shared" si="220"/>
        <v>#REF!</v>
      </c>
      <c r="U388" s="31" t="e">
        <f t="shared" si="220"/>
        <v>#REF!</v>
      </c>
      <c r="V388" s="31" t="e">
        <f t="shared" si="221"/>
        <v>#REF!</v>
      </c>
      <c r="W388" s="31" t="e">
        <f t="shared" si="221"/>
        <v>#REF!</v>
      </c>
    </row>
    <row r="389" spans="1:23" s="5" customFormat="1" ht="12" hidden="1" outlineLevel="3" x14ac:dyDescent="0.2">
      <c r="A389" s="204"/>
      <c r="B389" s="81" t="s">
        <v>249</v>
      </c>
      <c r="C389" s="82"/>
      <c r="D389" s="83" t="s">
        <v>242</v>
      </c>
      <c r="E389" s="31" t="e">
        <f>E390+E391+E392</f>
        <v>#REF!</v>
      </c>
      <c r="F389" s="31" t="e">
        <f t="shared" ref="F389:W389" si="222">F390+F391+F392</f>
        <v>#REF!</v>
      </c>
      <c r="G389" s="31" t="e">
        <f t="shared" si="222"/>
        <v>#REF!</v>
      </c>
      <c r="H389" s="31" t="e">
        <f t="shared" si="222"/>
        <v>#REF!</v>
      </c>
      <c r="I389" s="31" t="e">
        <f t="shared" si="222"/>
        <v>#REF!</v>
      </c>
      <c r="J389" s="31" t="e">
        <f t="shared" si="222"/>
        <v>#REF!</v>
      </c>
      <c r="K389" s="31" t="e">
        <f t="shared" si="222"/>
        <v>#REF!</v>
      </c>
      <c r="L389" s="31" t="e">
        <f t="shared" si="222"/>
        <v>#REF!</v>
      </c>
      <c r="M389" s="31" t="e">
        <f t="shared" si="222"/>
        <v>#REF!</v>
      </c>
      <c r="N389" s="31" t="e">
        <f t="shared" si="222"/>
        <v>#REF!</v>
      </c>
      <c r="O389" s="31" t="e">
        <f t="shared" si="222"/>
        <v>#REF!</v>
      </c>
      <c r="P389" s="31" t="e">
        <f t="shared" si="222"/>
        <v>#REF!</v>
      </c>
      <c r="Q389" s="31" t="e">
        <f t="shared" si="222"/>
        <v>#REF!</v>
      </c>
      <c r="R389" s="31" t="e">
        <f t="shared" si="222"/>
        <v>#REF!</v>
      </c>
      <c r="S389" s="31" t="e">
        <f t="shared" si="222"/>
        <v>#REF!</v>
      </c>
      <c r="T389" s="31" t="e">
        <f t="shared" si="222"/>
        <v>#REF!</v>
      </c>
      <c r="U389" s="31" t="e">
        <f t="shared" si="222"/>
        <v>#REF!</v>
      </c>
      <c r="V389" s="31" t="e">
        <f t="shared" si="222"/>
        <v>#REF!</v>
      </c>
      <c r="W389" s="31" t="e">
        <f t="shared" si="222"/>
        <v>#REF!</v>
      </c>
    </row>
    <row r="390" spans="1:23" s="5" customFormat="1" ht="24" hidden="1" outlineLevel="4" x14ac:dyDescent="0.2">
      <c r="A390" s="204"/>
      <c r="B390" s="81" t="s">
        <v>250</v>
      </c>
      <c r="C390" s="98"/>
      <c r="D390" s="83" t="s">
        <v>242</v>
      </c>
      <c r="E390" s="31" t="e">
        <f>#REF!*E$5</f>
        <v>#REF!</v>
      </c>
      <c r="F390" s="31" t="e">
        <f t="shared" ref="F390:U392" si="223">E390*F$5</f>
        <v>#REF!</v>
      </c>
      <c r="G390" s="31" t="e">
        <f t="shared" si="223"/>
        <v>#REF!</v>
      </c>
      <c r="H390" s="31" t="e">
        <f t="shared" si="223"/>
        <v>#REF!</v>
      </c>
      <c r="I390" s="31" t="e">
        <f t="shared" si="223"/>
        <v>#REF!</v>
      </c>
      <c r="J390" s="31" t="e">
        <f t="shared" si="223"/>
        <v>#REF!</v>
      </c>
      <c r="K390" s="31" t="e">
        <f t="shared" si="223"/>
        <v>#REF!</v>
      </c>
      <c r="L390" s="31" t="e">
        <f t="shared" si="223"/>
        <v>#REF!</v>
      </c>
      <c r="M390" s="31" t="e">
        <f t="shared" si="223"/>
        <v>#REF!</v>
      </c>
      <c r="N390" s="31" t="e">
        <f t="shared" si="223"/>
        <v>#REF!</v>
      </c>
      <c r="O390" s="31" t="e">
        <f t="shared" si="223"/>
        <v>#REF!</v>
      </c>
      <c r="P390" s="31" t="e">
        <f t="shared" si="223"/>
        <v>#REF!</v>
      </c>
      <c r="Q390" s="31" t="e">
        <f t="shared" si="223"/>
        <v>#REF!</v>
      </c>
      <c r="R390" s="31" t="e">
        <f t="shared" si="223"/>
        <v>#REF!</v>
      </c>
      <c r="S390" s="31" t="e">
        <f t="shared" si="223"/>
        <v>#REF!</v>
      </c>
      <c r="T390" s="31" t="e">
        <f t="shared" si="223"/>
        <v>#REF!</v>
      </c>
      <c r="U390" s="31" t="e">
        <f t="shared" si="223"/>
        <v>#REF!</v>
      </c>
      <c r="V390" s="31" t="e">
        <f t="shared" ref="T390:W392" si="224">U390*V$5</f>
        <v>#REF!</v>
      </c>
      <c r="W390" s="31" t="e">
        <f t="shared" si="224"/>
        <v>#REF!</v>
      </c>
    </row>
    <row r="391" spans="1:23" s="5" customFormat="1" ht="12" hidden="1" outlineLevel="4" x14ac:dyDescent="0.2">
      <c r="A391" s="204"/>
      <c r="B391" s="81" t="s">
        <v>251</v>
      </c>
      <c r="C391" s="98"/>
      <c r="D391" s="83" t="s">
        <v>242</v>
      </c>
      <c r="E391" s="162"/>
      <c r="F391" s="31">
        <f t="shared" si="223"/>
        <v>0</v>
      </c>
      <c r="G391" s="31">
        <f t="shared" si="223"/>
        <v>0</v>
      </c>
      <c r="H391" s="31">
        <f t="shared" si="223"/>
        <v>0</v>
      </c>
      <c r="I391" s="31">
        <f t="shared" si="223"/>
        <v>0</v>
      </c>
      <c r="J391" s="31">
        <f t="shared" si="223"/>
        <v>0</v>
      </c>
      <c r="K391" s="31">
        <f t="shared" si="223"/>
        <v>0</v>
      </c>
      <c r="L391" s="31">
        <f t="shared" si="223"/>
        <v>0</v>
      </c>
      <c r="M391" s="31">
        <f t="shared" si="223"/>
        <v>0</v>
      </c>
      <c r="N391" s="31">
        <f t="shared" si="223"/>
        <v>0</v>
      </c>
      <c r="O391" s="31">
        <f t="shared" si="223"/>
        <v>0</v>
      </c>
      <c r="P391" s="31">
        <f t="shared" si="223"/>
        <v>0</v>
      </c>
      <c r="Q391" s="31">
        <f t="shared" si="223"/>
        <v>0</v>
      </c>
      <c r="R391" s="31">
        <f t="shared" si="223"/>
        <v>0</v>
      </c>
      <c r="S391" s="31">
        <f t="shared" si="223"/>
        <v>0</v>
      </c>
      <c r="T391" s="31">
        <f t="shared" si="224"/>
        <v>0</v>
      </c>
      <c r="U391" s="31">
        <f t="shared" si="224"/>
        <v>0</v>
      </c>
      <c r="V391" s="31">
        <f t="shared" si="224"/>
        <v>0</v>
      </c>
      <c r="W391" s="31">
        <f t="shared" si="224"/>
        <v>0</v>
      </c>
    </row>
    <row r="392" spans="1:23" s="5" customFormat="1" ht="12" hidden="1" outlineLevel="4" x14ac:dyDescent="0.2">
      <c r="A392" s="204"/>
      <c r="B392" s="81" t="s">
        <v>252</v>
      </c>
      <c r="C392" s="98"/>
      <c r="D392" s="83" t="s">
        <v>242</v>
      </c>
      <c r="E392" s="31" t="e">
        <f>#REF!*E$5</f>
        <v>#REF!</v>
      </c>
      <c r="F392" s="31" t="e">
        <f t="shared" si="223"/>
        <v>#REF!</v>
      </c>
      <c r="G392" s="31" t="e">
        <f t="shared" si="223"/>
        <v>#REF!</v>
      </c>
      <c r="H392" s="31" t="e">
        <f t="shared" si="223"/>
        <v>#REF!</v>
      </c>
      <c r="I392" s="31" t="e">
        <f t="shared" si="223"/>
        <v>#REF!</v>
      </c>
      <c r="J392" s="31" t="e">
        <f t="shared" si="223"/>
        <v>#REF!</v>
      </c>
      <c r="K392" s="31" t="e">
        <f t="shared" si="223"/>
        <v>#REF!</v>
      </c>
      <c r="L392" s="31" t="e">
        <f t="shared" si="223"/>
        <v>#REF!</v>
      </c>
      <c r="M392" s="31" t="e">
        <f t="shared" si="223"/>
        <v>#REF!</v>
      </c>
      <c r="N392" s="31" t="e">
        <f t="shared" si="223"/>
        <v>#REF!</v>
      </c>
      <c r="O392" s="31" t="e">
        <f t="shared" si="223"/>
        <v>#REF!</v>
      </c>
      <c r="P392" s="31" t="e">
        <f t="shared" si="223"/>
        <v>#REF!</v>
      </c>
      <c r="Q392" s="31" t="e">
        <f t="shared" si="223"/>
        <v>#REF!</v>
      </c>
      <c r="R392" s="31" t="e">
        <f t="shared" si="223"/>
        <v>#REF!</v>
      </c>
      <c r="S392" s="31" t="e">
        <f t="shared" si="223"/>
        <v>#REF!</v>
      </c>
      <c r="T392" s="31" t="e">
        <f t="shared" si="224"/>
        <v>#REF!</v>
      </c>
      <c r="U392" s="31" t="e">
        <f t="shared" si="224"/>
        <v>#REF!</v>
      </c>
      <c r="V392" s="31" t="e">
        <f t="shared" si="224"/>
        <v>#REF!</v>
      </c>
      <c r="W392" s="31" t="e">
        <f t="shared" si="224"/>
        <v>#REF!</v>
      </c>
    </row>
    <row r="393" spans="1:23" s="5" customFormat="1" ht="12" hidden="1" outlineLevel="3" x14ac:dyDescent="0.2">
      <c r="A393" s="204"/>
      <c r="B393" s="81" t="s">
        <v>253</v>
      </c>
      <c r="C393" s="82"/>
      <c r="D393" s="83" t="s">
        <v>242</v>
      </c>
      <c r="E393" s="31" t="e">
        <f>E394+E395</f>
        <v>#REF!</v>
      </c>
      <c r="F393" s="31" t="e">
        <f t="shared" ref="F393:W393" si="225">F394+F395</f>
        <v>#REF!</v>
      </c>
      <c r="G393" s="31" t="e">
        <f t="shared" si="225"/>
        <v>#REF!</v>
      </c>
      <c r="H393" s="31" t="e">
        <f t="shared" si="225"/>
        <v>#REF!</v>
      </c>
      <c r="I393" s="31" t="e">
        <f t="shared" si="225"/>
        <v>#REF!</v>
      </c>
      <c r="J393" s="31" t="e">
        <f t="shared" si="225"/>
        <v>#REF!</v>
      </c>
      <c r="K393" s="31" t="e">
        <f t="shared" si="225"/>
        <v>#REF!</v>
      </c>
      <c r="L393" s="31" t="e">
        <f t="shared" si="225"/>
        <v>#REF!</v>
      </c>
      <c r="M393" s="31" t="e">
        <f t="shared" si="225"/>
        <v>#REF!</v>
      </c>
      <c r="N393" s="31" t="e">
        <f t="shared" si="225"/>
        <v>#REF!</v>
      </c>
      <c r="O393" s="31" t="e">
        <f t="shared" si="225"/>
        <v>#REF!</v>
      </c>
      <c r="P393" s="31" t="e">
        <f t="shared" si="225"/>
        <v>#REF!</v>
      </c>
      <c r="Q393" s="31" t="e">
        <f t="shared" si="225"/>
        <v>#REF!</v>
      </c>
      <c r="R393" s="31" t="e">
        <f t="shared" si="225"/>
        <v>#REF!</v>
      </c>
      <c r="S393" s="31" t="e">
        <f t="shared" si="225"/>
        <v>#REF!</v>
      </c>
      <c r="T393" s="31" t="e">
        <f t="shared" si="225"/>
        <v>#REF!</v>
      </c>
      <c r="U393" s="31" t="e">
        <f t="shared" si="225"/>
        <v>#REF!</v>
      </c>
      <c r="V393" s="31" t="e">
        <f t="shared" si="225"/>
        <v>#REF!</v>
      </c>
      <c r="W393" s="31" t="e">
        <f t="shared" si="225"/>
        <v>#REF!</v>
      </c>
    </row>
    <row r="394" spans="1:23" s="5" customFormat="1" ht="12" hidden="1" outlineLevel="4" x14ac:dyDescent="0.2">
      <c r="A394" s="204"/>
      <c r="B394" s="81" t="s">
        <v>254</v>
      </c>
      <c r="C394" s="98"/>
      <c r="D394" s="83" t="s">
        <v>242</v>
      </c>
      <c r="E394" s="162"/>
      <c r="F394" s="31">
        <f t="shared" ref="F394:U396" si="226">E394*F$5</f>
        <v>0</v>
      </c>
      <c r="G394" s="31">
        <f t="shared" si="226"/>
        <v>0</v>
      </c>
      <c r="H394" s="31">
        <f t="shared" si="226"/>
        <v>0</v>
      </c>
      <c r="I394" s="31">
        <f t="shared" si="226"/>
        <v>0</v>
      </c>
      <c r="J394" s="31">
        <f t="shared" si="226"/>
        <v>0</v>
      </c>
      <c r="K394" s="31">
        <f t="shared" si="226"/>
        <v>0</v>
      </c>
      <c r="L394" s="31">
        <f t="shared" si="226"/>
        <v>0</v>
      </c>
      <c r="M394" s="31">
        <f t="shared" si="226"/>
        <v>0</v>
      </c>
      <c r="N394" s="31">
        <f t="shared" si="226"/>
        <v>0</v>
      </c>
      <c r="O394" s="31">
        <f t="shared" si="226"/>
        <v>0</v>
      </c>
      <c r="P394" s="31">
        <f t="shared" si="226"/>
        <v>0</v>
      </c>
      <c r="Q394" s="31">
        <f t="shared" si="226"/>
        <v>0</v>
      </c>
      <c r="R394" s="31">
        <f t="shared" si="226"/>
        <v>0</v>
      </c>
      <c r="S394" s="31">
        <f t="shared" si="226"/>
        <v>0</v>
      </c>
      <c r="T394" s="31">
        <f t="shared" si="226"/>
        <v>0</v>
      </c>
      <c r="U394" s="31">
        <f t="shared" si="226"/>
        <v>0</v>
      </c>
      <c r="V394" s="31">
        <f t="shared" ref="V394:W396" si="227">U394*V$5</f>
        <v>0</v>
      </c>
      <c r="W394" s="31">
        <f t="shared" si="227"/>
        <v>0</v>
      </c>
    </row>
    <row r="395" spans="1:23" s="5" customFormat="1" ht="12" hidden="1" outlineLevel="4" x14ac:dyDescent="0.2">
      <c r="A395" s="204"/>
      <c r="B395" s="81" t="s">
        <v>255</v>
      </c>
      <c r="C395" s="98"/>
      <c r="D395" s="83" t="s">
        <v>158</v>
      </c>
      <c r="E395" s="31" t="e">
        <f>#REF!*E$5</f>
        <v>#REF!</v>
      </c>
      <c r="F395" s="31" t="e">
        <f t="shared" si="226"/>
        <v>#REF!</v>
      </c>
      <c r="G395" s="31" t="e">
        <f t="shared" si="226"/>
        <v>#REF!</v>
      </c>
      <c r="H395" s="31" t="e">
        <f t="shared" si="226"/>
        <v>#REF!</v>
      </c>
      <c r="I395" s="31" t="e">
        <f t="shared" si="226"/>
        <v>#REF!</v>
      </c>
      <c r="J395" s="31" t="e">
        <f t="shared" si="226"/>
        <v>#REF!</v>
      </c>
      <c r="K395" s="31" t="e">
        <f t="shared" si="226"/>
        <v>#REF!</v>
      </c>
      <c r="L395" s="31" t="e">
        <f t="shared" si="226"/>
        <v>#REF!</v>
      </c>
      <c r="M395" s="31" t="e">
        <f t="shared" si="226"/>
        <v>#REF!</v>
      </c>
      <c r="N395" s="31" t="e">
        <f t="shared" si="226"/>
        <v>#REF!</v>
      </c>
      <c r="O395" s="31" t="e">
        <f t="shared" si="226"/>
        <v>#REF!</v>
      </c>
      <c r="P395" s="31" t="e">
        <f t="shared" si="226"/>
        <v>#REF!</v>
      </c>
      <c r="Q395" s="31" t="e">
        <f t="shared" si="226"/>
        <v>#REF!</v>
      </c>
      <c r="R395" s="31" t="e">
        <f t="shared" si="226"/>
        <v>#REF!</v>
      </c>
      <c r="S395" s="31" t="e">
        <f t="shared" si="226"/>
        <v>#REF!</v>
      </c>
      <c r="T395" s="31" t="e">
        <f t="shared" si="226"/>
        <v>#REF!</v>
      </c>
      <c r="U395" s="31" t="e">
        <f t="shared" si="226"/>
        <v>#REF!</v>
      </c>
      <c r="V395" s="31" t="e">
        <f t="shared" si="227"/>
        <v>#REF!</v>
      </c>
      <c r="W395" s="31" t="e">
        <f t="shared" si="227"/>
        <v>#REF!</v>
      </c>
    </row>
    <row r="396" spans="1:23" s="5" customFormat="1" ht="12" hidden="1" outlineLevel="3" x14ac:dyDescent="0.2">
      <c r="A396" s="204"/>
      <c r="B396" s="81" t="s">
        <v>256</v>
      </c>
      <c r="C396" s="82"/>
      <c r="D396" s="83" t="s">
        <v>242</v>
      </c>
      <c r="E396" s="157"/>
      <c r="F396" s="31">
        <f t="shared" si="226"/>
        <v>0</v>
      </c>
      <c r="G396" s="31">
        <f t="shared" si="226"/>
        <v>0</v>
      </c>
      <c r="H396" s="31">
        <f t="shared" si="226"/>
        <v>0</v>
      </c>
      <c r="I396" s="31">
        <f t="shared" si="226"/>
        <v>0</v>
      </c>
      <c r="J396" s="31">
        <f t="shared" si="226"/>
        <v>0</v>
      </c>
      <c r="K396" s="31">
        <f t="shared" si="226"/>
        <v>0</v>
      </c>
      <c r="L396" s="31">
        <f t="shared" si="226"/>
        <v>0</v>
      </c>
      <c r="M396" s="31">
        <f t="shared" si="226"/>
        <v>0</v>
      </c>
      <c r="N396" s="31">
        <f t="shared" si="226"/>
        <v>0</v>
      </c>
      <c r="O396" s="31">
        <f t="shared" si="226"/>
        <v>0</v>
      </c>
      <c r="P396" s="31">
        <f t="shared" si="226"/>
        <v>0</v>
      </c>
      <c r="Q396" s="31">
        <f t="shared" si="226"/>
        <v>0</v>
      </c>
      <c r="R396" s="31">
        <f t="shared" si="226"/>
        <v>0</v>
      </c>
      <c r="S396" s="31">
        <f t="shared" si="226"/>
        <v>0</v>
      </c>
      <c r="T396" s="31">
        <f t="shared" si="226"/>
        <v>0</v>
      </c>
      <c r="U396" s="31">
        <f t="shared" si="226"/>
        <v>0</v>
      </c>
      <c r="V396" s="31">
        <f t="shared" si="227"/>
        <v>0</v>
      </c>
      <c r="W396" s="31">
        <f t="shared" si="227"/>
        <v>0</v>
      </c>
    </row>
    <row r="397" spans="1:23" s="5" customFormat="1" ht="12" hidden="1" outlineLevel="3" x14ac:dyDescent="0.2">
      <c r="A397" s="204"/>
      <c r="B397" s="81" t="s">
        <v>257</v>
      </c>
      <c r="C397" s="163">
        <v>0.3</v>
      </c>
      <c r="D397" s="83" t="s">
        <v>242</v>
      </c>
      <c r="E397" s="164"/>
      <c r="F397" s="31">
        <f t="shared" ref="F397:W397" si="228">F396*$C$14473</f>
        <v>0</v>
      </c>
      <c r="G397" s="31">
        <f t="shared" si="228"/>
        <v>0</v>
      </c>
      <c r="H397" s="31">
        <f t="shared" si="228"/>
        <v>0</v>
      </c>
      <c r="I397" s="31">
        <f t="shared" si="228"/>
        <v>0</v>
      </c>
      <c r="J397" s="31">
        <f t="shared" si="228"/>
        <v>0</v>
      </c>
      <c r="K397" s="31">
        <f t="shared" si="228"/>
        <v>0</v>
      </c>
      <c r="L397" s="31">
        <f t="shared" si="228"/>
        <v>0</v>
      </c>
      <c r="M397" s="31">
        <f t="shared" si="228"/>
        <v>0</v>
      </c>
      <c r="N397" s="31">
        <f t="shared" si="228"/>
        <v>0</v>
      </c>
      <c r="O397" s="31">
        <f t="shared" si="228"/>
        <v>0</v>
      </c>
      <c r="P397" s="31">
        <f t="shared" si="228"/>
        <v>0</v>
      </c>
      <c r="Q397" s="31">
        <f t="shared" si="228"/>
        <v>0</v>
      </c>
      <c r="R397" s="31">
        <f t="shared" si="228"/>
        <v>0</v>
      </c>
      <c r="S397" s="31">
        <f t="shared" si="228"/>
        <v>0</v>
      </c>
      <c r="T397" s="31">
        <f t="shared" si="228"/>
        <v>0</v>
      </c>
      <c r="U397" s="31">
        <f t="shared" si="228"/>
        <v>0</v>
      </c>
      <c r="V397" s="31">
        <f t="shared" si="228"/>
        <v>0</v>
      </c>
      <c r="W397" s="31">
        <f t="shared" si="228"/>
        <v>0</v>
      </c>
    </row>
    <row r="398" spans="1:23" s="5" customFormat="1" ht="12" hidden="1" outlineLevel="3" x14ac:dyDescent="0.2">
      <c r="A398" s="204"/>
      <c r="B398" s="81" t="s">
        <v>258</v>
      </c>
      <c r="C398" s="82"/>
      <c r="D398" s="83" t="s">
        <v>242</v>
      </c>
      <c r="E398" s="31" t="e">
        <f t="shared" ref="E398:W398" si="229">E399+E400</f>
        <v>#REF!</v>
      </c>
      <c r="F398" s="31" t="e">
        <f t="shared" si="229"/>
        <v>#REF!</v>
      </c>
      <c r="G398" s="31" t="e">
        <f t="shared" si="229"/>
        <v>#REF!</v>
      </c>
      <c r="H398" s="31" t="e">
        <f t="shared" si="229"/>
        <v>#REF!</v>
      </c>
      <c r="I398" s="31" t="e">
        <f t="shared" si="229"/>
        <v>#REF!</v>
      </c>
      <c r="J398" s="31" t="e">
        <f t="shared" si="229"/>
        <v>#REF!</v>
      </c>
      <c r="K398" s="31" t="e">
        <f t="shared" si="229"/>
        <v>#REF!</v>
      </c>
      <c r="L398" s="31" t="e">
        <f t="shared" si="229"/>
        <v>#REF!</v>
      </c>
      <c r="M398" s="31" t="e">
        <f t="shared" si="229"/>
        <v>#REF!</v>
      </c>
      <c r="N398" s="31" t="e">
        <f t="shared" si="229"/>
        <v>#REF!</v>
      </c>
      <c r="O398" s="31" t="e">
        <f t="shared" si="229"/>
        <v>#REF!</v>
      </c>
      <c r="P398" s="31" t="e">
        <f t="shared" si="229"/>
        <v>#REF!</v>
      </c>
      <c r="Q398" s="31" t="e">
        <f t="shared" si="229"/>
        <v>#REF!</v>
      </c>
      <c r="R398" s="31" t="e">
        <f t="shared" si="229"/>
        <v>#REF!</v>
      </c>
      <c r="S398" s="31" t="e">
        <f t="shared" si="229"/>
        <v>#REF!</v>
      </c>
      <c r="T398" s="31" t="e">
        <f t="shared" si="229"/>
        <v>#REF!</v>
      </c>
      <c r="U398" s="31" t="e">
        <f t="shared" si="229"/>
        <v>#REF!</v>
      </c>
      <c r="V398" s="31" t="e">
        <f t="shared" si="229"/>
        <v>#REF!</v>
      </c>
      <c r="W398" s="31" t="e">
        <f t="shared" si="229"/>
        <v>#REF!</v>
      </c>
    </row>
    <row r="399" spans="1:23" s="5" customFormat="1" ht="12" hidden="1" outlineLevel="4" x14ac:dyDescent="0.2">
      <c r="A399" s="204"/>
      <c r="B399" s="81" t="s">
        <v>259</v>
      </c>
      <c r="C399" s="98"/>
      <c r="D399" s="83" t="s">
        <v>242</v>
      </c>
      <c r="E399" s="162"/>
      <c r="F399" s="31">
        <f>$E399*(1-0.1)</f>
        <v>0</v>
      </c>
      <c r="G399" s="31">
        <f>$E399*(1-0.2)</f>
        <v>0</v>
      </c>
      <c r="H399" s="31">
        <f>$E399*(1-0.3)</f>
        <v>0</v>
      </c>
      <c r="I399" s="31">
        <f>$E399*(1-0.4)</f>
        <v>0</v>
      </c>
      <c r="J399" s="31">
        <f>$E399*(1-0.5)</f>
        <v>0</v>
      </c>
      <c r="K399" s="31">
        <f>$E399*(1-0.6)</f>
        <v>0</v>
      </c>
      <c r="L399" s="31">
        <f>$E399*(1-0.7)</f>
        <v>0</v>
      </c>
      <c r="M399" s="31">
        <f>$E399*(1-0.8)</f>
        <v>0</v>
      </c>
      <c r="N399" s="31">
        <f>$E399*(1-0.9)</f>
        <v>0</v>
      </c>
      <c r="O399" s="8"/>
      <c r="P399" s="8"/>
      <c r="Q399" s="8"/>
      <c r="R399" s="8"/>
      <c r="S399" s="8"/>
      <c r="T399" s="8"/>
      <c r="U399" s="8"/>
      <c r="V399" s="8"/>
      <c r="W399" s="8"/>
    </row>
    <row r="400" spans="1:23" s="5" customFormat="1" ht="12" hidden="1" outlineLevel="2" x14ac:dyDescent="0.2">
      <c r="A400" s="93"/>
      <c r="B400" s="81" t="s">
        <v>118</v>
      </c>
      <c r="C400" s="98"/>
      <c r="D400" s="30" t="s">
        <v>107</v>
      </c>
      <c r="E400" s="31" t="e">
        <f t="shared" ref="E400:W400" si="230">E401+E405+E409+E413+E417+E421+E425+E429+E433+E437+E441+E445+E449+E453+E457</f>
        <v>#REF!</v>
      </c>
      <c r="F400" s="31" t="e">
        <f t="shared" si="230"/>
        <v>#REF!</v>
      </c>
      <c r="G400" s="31" t="e">
        <f t="shared" si="230"/>
        <v>#REF!</v>
      </c>
      <c r="H400" s="31" t="e">
        <f t="shared" si="230"/>
        <v>#REF!</v>
      </c>
      <c r="I400" s="31" t="e">
        <f t="shared" si="230"/>
        <v>#REF!</v>
      </c>
      <c r="J400" s="31" t="e">
        <f t="shared" si="230"/>
        <v>#REF!</v>
      </c>
      <c r="K400" s="31" t="e">
        <f t="shared" si="230"/>
        <v>#REF!</v>
      </c>
      <c r="L400" s="31" t="e">
        <f t="shared" si="230"/>
        <v>#REF!</v>
      </c>
      <c r="M400" s="31" t="e">
        <f t="shared" si="230"/>
        <v>#REF!</v>
      </c>
      <c r="N400" s="31" t="e">
        <f t="shared" si="230"/>
        <v>#REF!</v>
      </c>
      <c r="O400" s="31" t="e">
        <f t="shared" si="230"/>
        <v>#REF!</v>
      </c>
      <c r="P400" s="31" t="e">
        <f t="shared" si="230"/>
        <v>#REF!</v>
      </c>
      <c r="Q400" s="31" t="e">
        <f t="shared" si="230"/>
        <v>#REF!</v>
      </c>
      <c r="R400" s="31" t="e">
        <f t="shared" si="230"/>
        <v>#REF!</v>
      </c>
      <c r="S400" s="31" t="e">
        <f t="shared" si="230"/>
        <v>#REF!</v>
      </c>
      <c r="T400" s="31" t="e">
        <f t="shared" si="230"/>
        <v>#REF!</v>
      </c>
      <c r="U400" s="31" t="e">
        <f t="shared" si="230"/>
        <v>#REF!</v>
      </c>
      <c r="V400" s="31" t="e">
        <f t="shared" si="230"/>
        <v>#REF!</v>
      </c>
      <c r="W400" s="31" t="e">
        <f t="shared" si="230"/>
        <v>#REF!</v>
      </c>
    </row>
    <row r="401" spans="1:23" s="5" customFormat="1" ht="12" hidden="1" outlineLevel="3" x14ac:dyDescent="0.2">
      <c r="A401" s="93"/>
      <c r="B401" s="81" t="s">
        <v>119</v>
      </c>
      <c r="C401" s="103"/>
      <c r="D401" s="30" t="s">
        <v>107</v>
      </c>
      <c r="E401" s="31" t="e">
        <f>IF(#REF!&gt;0,#REF!*$D404/1.2,IF(#REF!&gt;0,#REF!,0))</f>
        <v>#REF!</v>
      </c>
      <c r="F401" s="31" t="e">
        <f t="shared" ref="F401:W401" si="231">IF(E518&gt;0,E518*$D404/1.2,IF(E403&gt;0,E401,0))</f>
        <v>#REF!</v>
      </c>
      <c r="G401" s="31" t="e">
        <f t="shared" si="231"/>
        <v>#REF!</v>
      </c>
      <c r="H401" s="31" t="e">
        <f t="shared" si="231"/>
        <v>#REF!</v>
      </c>
      <c r="I401" s="31" t="e">
        <f t="shared" si="231"/>
        <v>#REF!</v>
      </c>
      <c r="J401" s="31" t="e">
        <f t="shared" si="231"/>
        <v>#REF!</v>
      </c>
      <c r="K401" s="31" t="e">
        <f t="shared" si="231"/>
        <v>#REF!</v>
      </c>
      <c r="L401" s="31" t="e">
        <f t="shared" si="231"/>
        <v>#REF!</v>
      </c>
      <c r="M401" s="31" t="e">
        <f t="shared" si="231"/>
        <v>#REF!</v>
      </c>
      <c r="N401" s="31" t="e">
        <f t="shared" si="231"/>
        <v>#REF!</v>
      </c>
      <c r="O401" s="31" t="e">
        <f t="shared" si="231"/>
        <v>#REF!</v>
      </c>
      <c r="P401" s="31" t="e">
        <f t="shared" si="231"/>
        <v>#REF!</v>
      </c>
      <c r="Q401" s="31" t="e">
        <f t="shared" si="231"/>
        <v>#REF!</v>
      </c>
      <c r="R401" s="31" t="e">
        <f t="shared" si="231"/>
        <v>#REF!</v>
      </c>
      <c r="S401" s="31" t="e">
        <f t="shared" si="231"/>
        <v>#REF!</v>
      </c>
      <c r="T401" s="31" t="e">
        <f t="shared" si="231"/>
        <v>#REF!</v>
      </c>
      <c r="U401" s="31" t="e">
        <f t="shared" si="231"/>
        <v>#REF!</v>
      </c>
      <c r="V401" s="31" t="e">
        <f t="shared" si="231"/>
        <v>#REF!</v>
      </c>
      <c r="W401" s="31" t="e">
        <f t="shared" si="231"/>
        <v>#REF!</v>
      </c>
    </row>
    <row r="402" spans="1:23" s="5" customFormat="1" ht="12" hidden="1" outlineLevel="4" x14ac:dyDescent="0.2">
      <c r="A402" s="93"/>
      <c r="B402" s="81" t="s">
        <v>120</v>
      </c>
      <c r="C402" s="104"/>
      <c r="D402" s="30" t="s">
        <v>107</v>
      </c>
      <c r="E402" s="31" t="e">
        <f>IF(#REF!&gt;0,#REF!/1.2,#REF!)</f>
        <v>#REF!</v>
      </c>
      <c r="F402" s="31" t="e">
        <f t="shared" ref="F402:W402" si="232">IF(E518&gt;0,E518/1.2,E403)</f>
        <v>#REF!</v>
      </c>
      <c r="G402" s="31" t="e">
        <f t="shared" si="232"/>
        <v>#REF!</v>
      </c>
      <c r="H402" s="31" t="e">
        <f t="shared" si="232"/>
        <v>#REF!</v>
      </c>
      <c r="I402" s="31" t="e">
        <f t="shared" si="232"/>
        <v>#REF!</v>
      </c>
      <c r="J402" s="31" t="e">
        <f t="shared" si="232"/>
        <v>#REF!</v>
      </c>
      <c r="K402" s="31" t="e">
        <f t="shared" si="232"/>
        <v>#REF!</v>
      </c>
      <c r="L402" s="31" t="e">
        <f t="shared" si="232"/>
        <v>#REF!</v>
      </c>
      <c r="M402" s="31" t="e">
        <f t="shared" si="232"/>
        <v>#REF!</v>
      </c>
      <c r="N402" s="31" t="e">
        <f t="shared" si="232"/>
        <v>#REF!</v>
      </c>
      <c r="O402" s="31" t="e">
        <f t="shared" si="232"/>
        <v>#REF!</v>
      </c>
      <c r="P402" s="31" t="e">
        <f t="shared" si="232"/>
        <v>#REF!</v>
      </c>
      <c r="Q402" s="31" t="e">
        <f t="shared" si="232"/>
        <v>#REF!</v>
      </c>
      <c r="R402" s="31" t="e">
        <f t="shared" si="232"/>
        <v>#REF!</v>
      </c>
      <c r="S402" s="31" t="e">
        <f t="shared" si="232"/>
        <v>#REF!</v>
      </c>
      <c r="T402" s="31" t="e">
        <f t="shared" si="232"/>
        <v>#REF!</v>
      </c>
      <c r="U402" s="31" t="e">
        <f t="shared" si="232"/>
        <v>#REF!</v>
      </c>
      <c r="V402" s="31" t="e">
        <f t="shared" si="232"/>
        <v>#REF!</v>
      </c>
      <c r="W402" s="31" t="e">
        <f t="shared" si="232"/>
        <v>#REF!</v>
      </c>
    </row>
    <row r="403" spans="1:23" s="5" customFormat="1" ht="12" hidden="1" outlineLevel="4" x14ac:dyDescent="0.2">
      <c r="A403" s="93"/>
      <c r="B403" s="81" t="s">
        <v>121</v>
      </c>
      <c r="C403" s="104"/>
      <c r="D403" s="30" t="s">
        <v>107</v>
      </c>
      <c r="E403" s="31" t="e">
        <f t="shared" ref="E403:W403" si="233">E402-E401</f>
        <v>#REF!</v>
      </c>
      <c r="F403" s="31" t="e">
        <f t="shared" si="233"/>
        <v>#REF!</v>
      </c>
      <c r="G403" s="31" t="e">
        <f t="shared" si="233"/>
        <v>#REF!</v>
      </c>
      <c r="H403" s="31" t="e">
        <f t="shared" si="233"/>
        <v>#REF!</v>
      </c>
      <c r="I403" s="31" t="e">
        <f t="shared" si="233"/>
        <v>#REF!</v>
      </c>
      <c r="J403" s="31" t="e">
        <f t="shared" si="233"/>
        <v>#REF!</v>
      </c>
      <c r="K403" s="31" t="e">
        <f t="shared" si="233"/>
        <v>#REF!</v>
      </c>
      <c r="L403" s="31" t="e">
        <f t="shared" si="233"/>
        <v>#REF!</v>
      </c>
      <c r="M403" s="31" t="e">
        <f t="shared" si="233"/>
        <v>#REF!</v>
      </c>
      <c r="N403" s="31" t="e">
        <f t="shared" si="233"/>
        <v>#REF!</v>
      </c>
      <c r="O403" s="31" t="e">
        <f t="shared" si="233"/>
        <v>#REF!</v>
      </c>
      <c r="P403" s="31" t="e">
        <f t="shared" si="233"/>
        <v>#REF!</v>
      </c>
      <c r="Q403" s="31" t="e">
        <f t="shared" si="233"/>
        <v>#REF!</v>
      </c>
      <c r="R403" s="31" t="e">
        <f t="shared" si="233"/>
        <v>#REF!</v>
      </c>
      <c r="S403" s="31" t="e">
        <f t="shared" si="233"/>
        <v>#REF!</v>
      </c>
      <c r="T403" s="31" t="e">
        <f t="shared" si="233"/>
        <v>#REF!</v>
      </c>
      <c r="U403" s="31" t="e">
        <f t="shared" si="233"/>
        <v>#REF!</v>
      </c>
      <c r="V403" s="31" t="e">
        <f t="shared" si="233"/>
        <v>#REF!</v>
      </c>
      <c r="W403" s="31" t="e">
        <f t="shared" si="233"/>
        <v>#REF!</v>
      </c>
    </row>
    <row r="404" spans="1:23" s="5" customFormat="1" ht="24.75" hidden="1" customHeight="1" outlineLevel="4" x14ac:dyDescent="0.2">
      <c r="A404" s="93"/>
      <c r="B404" s="81" t="s">
        <v>122</v>
      </c>
      <c r="C404" s="104"/>
      <c r="D404" s="105">
        <v>0.1</v>
      </c>
      <c r="E404" s="31"/>
      <c r="F404" s="31"/>
      <c r="G404" s="31"/>
      <c r="H404" s="31"/>
      <c r="I404" s="31"/>
      <c r="J404" s="31"/>
      <c r="K404" s="31"/>
      <c r="L404" s="31"/>
      <c r="M404" s="31"/>
      <c r="N404" s="31"/>
      <c r="O404" s="31"/>
      <c r="P404" s="31"/>
      <c r="Q404" s="31"/>
      <c r="R404" s="31"/>
      <c r="S404" s="31"/>
      <c r="T404" s="31"/>
      <c r="U404" s="31"/>
      <c r="V404" s="31"/>
      <c r="W404" s="31"/>
    </row>
    <row r="405" spans="1:23" s="5" customFormat="1" ht="12" hidden="1" outlineLevel="3" x14ac:dyDescent="0.2">
      <c r="A405" s="93"/>
      <c r="B405" s="81" t="s">
        <v>123</v>
      </c>
      <c r="C405" s="103"/>
      <c r="D405" s="30" t="s">
        <v>107</v>
      </c>
      <c r="E405" s="31" t="e">
        <f>IF(#REF!&gt;0,#REF!*$D408/1.2,IF(#REF!&gt;0,#REF!,0))</f>
        <v>#REF!</v>
      </c>
      <c r="F405" s="31" t="e">
        <f t="shared" ref="F405:W405" si="234">IF(E519&gt;0,E519*$D408/1.2,IF(E407&gt;0,E405,0))</f>
        <v>#REF!</v>
      </c>
      <c r="G405" s="31" t="e">
        <f t="shared" si="234"/>
        <v>#REF!</v>
      </c>
      <c r="H405" s="31" t="e">
        <f t="shared" si="234"/>
        <v>#REF!</v>
      </c>
      <c r="I405" s="31" t="e">
        <f t="shared" si="234"/>
        <v>#REF!</v>
      </c>
      <c r="J405" s="31" t="e">
        <f t="shared" si="234"/>
        <v>#REF!</v>
      </c>
      <c r="K405" s="31" t="e">
        <f t="shared" si="234"/>
        <v>#REF!</v>
      </c>
      <c r="L405" s="31" t="e">
        <f t="shared" si="234"/>
        <v>#REF!</v>
      </c>
      <c r="M405" s="31" t="e">
        <f t="shared" si="234"/>
        <v>#REF!</v>
      </c>
      <c r="N405" s="31" t="e">
        <f t="shared" si="234"/>
        <v>#REF!</v>
      </c>
      <c r="O405" s="31" t="e">
        <f t="shared" si="234"/>
        <v>#REF!</v>
      </c>
      <c r="P405" s="31" t="e">
        <f t="shared" si="234"/>
        <v>#REF!</v>
      </c>
      <c r="Q405" s="31" t="e">
        <f t="shared" si="234"/>
        <v>#REF!</v>
      </c>
      <c r="R405" s="31" t="e">
        <f t="shared" si="234"/>
        <v>#REF!</v>
      </c>
      <c r="S405" s="31" t="e">
        <f t="shared" si="234"/>
        <v>#REF!</v>
      </c>
      <c r="T405" s="31" t="e">
        <f t="shared" si="234"/>
        <v>#REF!</v>
      </c>
      <c r="U405" s="31" t="e">
        <f t="shared" si="234"/>
        <v>#REF!</v>
      </c>
      <c r="V405" s="31" t="e">
        <f t="shared" si="234"/>
        <v>#REF!</v>
      </c>
      <c r="W405" s="31" t="e">
        <f t="shared" si="234"/>
        <v>#REF!</v>
      </c>
    </row>
    <row r="406" spans="1:23" s="5" customFormat="1" ht="12" hidden="1" outlineLevel="4" x14ac:dyDescent="0.2">
      <c r="A406" s="93"/>
      <c r="B406" s="81" t="s">
        <v>120</v>
      </c>
      <c r="C406" s="104"/>
      <c r="D406" s="30" t="s">
        <v>107</v>
      </c>
      <c r="E406" s="31" t="e">
        <f>IF(#REF!&gt;0,#REF!/1.2,#REF!)</f>
        <v>#REF!</v>
      </c>
      <c r="F406" s="31" t="e">
        <f t="shared" ref="F406:W406" si="235">IF(E519&gt;0,E519/1.2,E407)</f>
        <v>#REF!</v>
      </c>
      <c r="G406" s="31" t="e">
        <f t="shared" si="235"/>
        <v>#REF!</v>
      </c>
      <c r="H406" s="31" t="e">
        <f t="shared" si="235"/>
        <v>#REF!</v>
      </c>
      <c r="I406" s="31" t="e">
        <f t="shared" si="235"/>
        <v>#REF!</v>
      </c>
      <c r="J406" s="31" t="e">
        <f t="shared" si="235"/>
        <v>#REF!</v>
      </c>
      <c r="K406" s="31" t="e">
        <f t="shared" si="235"/>
        <v>#REF!</v>
      </c>
      <c r="L406" s="31" t="e">
        <f t="shared" si="235"/>
        <v>#REF!</v>
      </c>
      <c r="M406" s="31" t="e">
        <f t="shared" si="235"/>
        <v>#REF!</v>
      </c>
      <c r="N406" s="31" t="e">
        <f t="shared" si="235"/>
        <v>#REF!</v>
      </c>
      <c r="O406" s="31" t="e">
        <f t="shared" si="235"/>
        <v>#REF!</v>
      </c>
      <c r="P406" s="31" t="e">
        <f t="shared" si="235"/>
        <v>#REF!</v>
      </c>
      <c r="Q406" s="31" t="e">
        <f t="shared" si="235"/>
        <v>#REF!</v>
      </c>
      <c r="R406" s="31" t="e">
        <f t="shared" si="235"/>
        <v>#REF!</v>
      </c>
      <c r="S406" s="31" t="e">
        <f t="shared" si="235"/>
        <v>#REF!</v>
      </c>
      <c r="T406" s="31" t="e">
        <f t="shared" si="235"/>
        <v>#REF!</v>
      </c>
      <c r="U406" s="31" t="e">
        <f t="shared" si="235"/>
        <v>#REF!</v>
      </c>
      <c r="V406" s="31" t="e">
        <f t="shared" si="235"/>
        <v>#REF!</v>
      </c>
      <c r="W406" s="31" t="e">
        <f t="shared" si="235"/>
        <v>#REF!</v>
      </c>
    </row>
    <row r="407" spans="1:23" s="5" customFormat="1" ht="12" hidden="1" outlineLevel="4" x14ac:dyDescent="0.2">
      <c r="A407" s="93"/>
      <c r="B407" s="81" t="s">
        <v>121</v>
      </c>
      <c r="C407" s="104"/>
      <c r="D407" s="30" t="s">
        <v>107</v>
      </c>
      <c r="E407" s="31" t="e">
        <f t="shared" ref="E407:W407" si="236">E406-E405</f>
        <v>#REF!</v>
      </c>
      <c r="F407" s="31" t="e">
        <f t="shared" si="236"/>
        <v>#REF!</v>
      </c>
      <c r="G407" s="31" t="e">
        <f t="shared" si="236"/>
        <v>#REF!</v>
      </c>
      <c r="H407" s="31" t="e">
        <f t="shared" si="236"/>
        <v>#REF!</v>
      </c>
      <c r="I407" s="31" t="e">
        <f t="shared" si="236"/>
        <v>#REF!</v>
      </c>
      <c r="J407" s="31" t="e">
        <f t="shared" si="236"/>
        <v>#REF!</v>
      </c>
      <c r="K407" s="31" t="e">
        <f t="shared" si="236"/>
        <v>#REF!</v>
      </c>
      <c r="L407" s="31" t="e">
        <f t="shared" si="236"/>
        <v>#REF!</v>
      </c>
      <c r="M407" s="31" t="e">
        <f t="shared" si="236"/>
        <v>#REF!</v>
      </c>
      <c r="N407" s="31" t="e">
        <f t="shared" si="236"/>
        <v>#REF!</v>
      </c>
      <c r="O407" s="31" t="e">
        <f t="shared" si="236"/>
        <v>#REF!</v>
      </c>
      <c r="P407" s="31" t="e">
        <f t="shared" si="236"/>
        <v>#REF!</v>
      </c>
      <c r="Q407" s="31" t="e">
        <f t="shared" si="236"/>
        <v>#REF!</v>
      </c>
      <c r="R407" s="31" t="e">
        <f t="shared" si="236"/>
        <v>#REF!</v>
      </c>
      <c r="S407" s="31" t="e">
        <f t="shared" si="236"/>
        <v>#REF!</v>
      </c>
      <c r="T407" s="31" t="e">
        <f t="shared" si="236"/>
        <v>#REF!</v>
      </c>
      <c r="U407" s="31" t="e">
        <f t="shared" si="236"/>
        <v>#REF!</v>
      </c>
      <c r="V407" s="31" t="e">
        <f t="shared" si="236"/>
        <v>#REF!</v>
      </c>
      <c r="W407" s="31" t="e">
        <f t="shared" si="236"/>
        <v>#REF!</v>
      </c>
    </row>
    <row r="408" spans="1:23" s="5" customFormat="1" ht="23.25" hidden="1" customHeight="1" outlineLevel="4" x14ac:dyDescent="0.2">
      <c r="A408" s="93"/>
      <c r="B408" s="81" t="s">
        <v>122</v>
      </c>
      <c r="C408" s="104"/>
      <c r="D408" s="105">
        <v>0.2</v>
      </c>
      <c r="E408" s="31"/>
      <c r="F408" s="31"/>
      <c r="G408" s="31"/>
      <c r="H408" s="31"/>
      <c r="I408" s="31"/>
      <c r="J408" s="31"/>
      <c r="K408" s="31"/>
      <c r="L408" s="31"/>
      <c r="M408" s="31"/>
      <c r="N408" s="31"/>
      <c r="O408" s="31"/>
      <c r="P408" s="31"/>
      <c r="Q408" s="31"/>
      <c r="R408" s="31"/>
      <c r="S408" s="31"/>
      <c r="T408" s="31"/>
      <c r="U408" s="31"/>
      <c r="V408" s="31"/>
      <c r="W408" s="31"/>
    </row>
    <row r="409" spans="1:23" s="5" customFormat="1" ht="12" hidden="1" outlineLevel="3" x14ac:dyDescent="0.2">
      <c r="A409" s="93"/>
      <c r="B409" s="81" t="s">
        <v>124</v>
      </c>
      <c r="C409" s="103"/>
      <c r="D409" s="30" t="s">
        <v>107</v>
      </c>
      <c r="E409" s="31" t="e">
        <f>IF(#REF!&gt;0,#REF!*$D412/1.2,IF(#REF!&gt;0,#REF!,0))</f>
        <v>#REF!</v>
      </c>
      <c r="F409" s="31" t="e">
        <f t="shared" ref="F409:W409" si="237">IF(E520&gt;0,E520*$D412/1.2,IF(E411&gt;0,E409,0))</f>
        <v>#REF!</v>
      </c>
      <c r="G409" s="31" t="e">
        <f t="shared" si="237"/>
        <v>#REF!</v>
      </c>
      <c r="H409" s="31" t="e">
        <f t="shared" si="237"/>
        <v>#REF!</v>
      </c>
      <c r="I409" s="31" t="e">
        <f t="shared" si="237"/>
        <v>#REF!</v>
      </c>
      <c r="J409" s="31" t="e">
        <f t="shared" si="237"/>
        <v>#REF!</v>
      </c>
      <c r="K409" s="31" t="e">
        <f t="shared" si="237"/>
        <v>#REF!</v>
      </c>
      <c r="L409" s="31" t="e">
        <f t="shared" si="237"/>
        <v>#REF!</v>
      </c>
      <c r="M409" s="31" t="e">
        <f t="shared" si="237"/>
        <v>#REF!</v>
      </c>
      <c r="N409" s="31" t="e">
        <f t="shared" si="237"/>
        <v>#REF!</v>
      </c>
      <c r="O409" s="31" t="e">
        <f t="shared" si="237"/>
        <v>#REF!</v>
      </c>
      <c r="P409" s="31" t="e">
        <f t="shared" si="237"/>
        <v>#REF!</v>
      </c>
      <c r="Q409" s="31" t="e">
        <f t="shared" si="237"/>
        <v>#REF!</v>
      </c>
      <c r="R409" s="31" t="e">
        <f t="shared" si="237"/>
        <v>#REF!</v>
      </c>
      <c r="S409" s="31" t="e">
        <f t="shared" si="237"/>
        <v>#REF!</v>
      </c>
      <c r="T409" s="31" t="e">
        <f t="shared" si="237"/>
        <v>#REF!</v>
      </c>
      <c r="U409" s="31" t="e">
        <f t="shared" si="237"/>
        <v>#REF!</v>
      </c>
      <c r="V409" s="31" t="e">
        <f t="shared" si="237"/>
        <v>#REF!</v>
      </c>
      <c r="W409" s="31" t="e">
        <f t="shared" si="237"/>
        <v>#REF!</v>
      </c>
    </row>
    <row r="410" spans="1:23" s="5" customFormat="1" ht="12" hidden="1" outlineLevel="4" x14ac:dyDescent="0.2">
      <c r="A410" s="93"/>
      <c r="B410" s="81" t="s">
        <v>120</v>
      </c>
      <c r="C410" s="104"/>
      <c r="D410" s="30" t="s">
        <v>107</v>
      </c>
      <c r="E410" s="31" t="e">
        <f>IF(#REF!&gt;0,#REF!/1.2,#REF!)</f>
        <v>#REF!</v>
      </c>
      <c r="F410" s="31" t="e">
        <f t="shared" ref="F410:W410" si="238">IF(E520&gt;0,E520/1.2,E411)</f>
        <v>#REF!</v>
      </c>
      <c r="G410" s="31" t="e">
        <f t="shared" si="238"/>
        <v>#REF!</v>
      </c>
      <c r="H410" s="31" t="e">
        <f t="shared" si="238"/>
        <v>#REF!</v>
      </c>
      <c r="I410" s="31" t="e">
        <f t="shared" si="238"/>
        <v>#REF!</v>
      </c>
      <c r="J410" s="31" t="e">
        <f t="shared" si="238"/>
        <v>#REF!</v>
      </c>
      <c r="K410" s="31" t="e">
        <f t="shared" si="238"/>
        <v>#REF!</v>
      </c>
      <c r="L410" s="31" t="e">
        <f t="shared" si="238"/>
        <v>#REF!</v>
      </c>
      <c r="M410" s="31" t="e">
        <f t="shared" si="238"/>
        <v>#REF!</v>
      </c>
      <c r="N410" s="31" t="e">
        <f t="shared" si="238"/>
        <v>#REF!</v>
      </c>
      <c r="O410" s="31" t="e">
        <f t="shared" si="238"/>
        <v>#REF!</v>
      </c>
      <c r="P410" s="31" t="e">
        <f t="shared" si="238"/>
        <v>#REF!</v>
      </c>
      <c r="Q410" s="31" t="e">
        <f t="shared" si="238"/>
        <v>#REF!</v>
      </c>
      <c r="R410" s="31" t="e">
        <f t="shared" si="238"/>
        <v>#REF!</v>
      </c>
      <c r="S410" s="31" t="e">
        <f t="shared" si="238"/>
        <v>#REF!</v>
      </c>
      <c r="T410" s="31" t="e">
        <f t="shared" si="238"/>
        <v>#REF!</v>
      </c>
      <c r="U410" s="31" t="e">
        <f t="shared" si="238"/>
        <v>#REF!</v>
      </c>
      <c r="V410" s="31" t="e">
        <f t="shared" si="238"/>
        <v>#REF!</v>
      </c>
      <c r="W410" s="31" t="e">
        <f t="shared" si="238"/>
        <v>#REF!</v>
      </c>
    </row>
    <row r="411" spans="1:23" s="5" customFormat="1" ht="12" hidden="1" outlineLevel="4" x14ac:dyDescent="0.2">
      <c r="A411" s="93"/>
      <c r="B411" s="81" t="s">
        <v>121</v>
      </c>
      <c r="C411" s="104"/>
      <c r="D411" s="30" t="s">
        <v>107</v>
      </c>
      <c r="E411" s="31" t="e">
        <f t="shared" ref="E411:W411" si="239">E410-E409</f>
        <v>#REF!</v>
      </c>
      <c r="F411" s="31" t="e">
        <f t="shared" si="239"/>
        <v>#REF!</v>
      </c>
      <c r="G411" s="31" t="e">
        <f t="shared" si="239"/>
        <v>#REF!</v>
      </c>
      <c r="H411" s="31" t="e">
        <f t="shared" si="239"/>
        <v>#REF!</v>
      </c>
      <c r="I411" s="31" t="e">
        <f t="shared" si="239"/>
        <v>#REF!</v>
      </c>
      <c r="J411" s="31" t="e">
        <f t="shared" si="239"/>
        <v>#REF!</v>
      </c>
      <c r="K411" s="31" t="e">
        <f t="shared" si="239"/>
        <v>#REF!</v>
      </c>
      <c r="L411" s="31" t="e">
        <f t="shared" si="239"/>
        <v>#REF!</v>
      </c>
      <c r="M411" s="31" t="e">
        <f t="shared" si="239"/>
        <v>#REF!</v>
      </c>
      <c r="N411" s="31" t="e">
        <f t="shared" si="239"/>
        <v>#REF!</v>
      </c>
      <c r="O411" s="31" t="e">
        <f t="shared" si="239"/>
        <v>#REF!</v>
      </c>
      <c r="P411" s="31" t="e">
        <f t="shared" si="239"/>
        <v>#REF!</v>
      </c>
      <c r="Q411" s="31" t="e">
        <f t="shared" si="239"/>
        <v>#REF!</v>
      </c>
      <c r="R411" s="31" t="e">
        <f t="shared" si="239"/>
        <v>#REF!</v>
      </c>
      <c r="S411" s="31" t="e">
        <f t="shared" si="239"/>
        <v>#REF!</v>
      </c>
      <c r="T411" s="31" t="e">
        <f t="shared" si="239"/>
        <v>#REF!</v>
      </c>
      <c r="U411" s="31" t="e">
        <f t="shared" si="239"/>
        <v>#REF!</v>
      </c>
      <c r="V411" s="31" t="e">
        <f t="shared" si="239"/>
        <v>#REF!</v>
      </c>
      <c r="W411" s="31" t="e">
        <f t="shared" si="239"/>
        <v>#REF!</v>
      </c>
    </row>
    <row r="412" spans="1:23" s="5" customFormat="1" ht="25.5" hidden="1" customHeight="1" outlineLevel="4" x14ac:dyDescent="0.2">
      <c r="A412" s="93"/>
      <c r="B412" s="81" t="s">
        <v>122</v>
      </c>
      <c r="C412" s="104"/>
      <c r="D412" s="105">
        <v>0.05</v>
      </c>
      <c r="E412" s="31"/>
      <c r="F412" s="31"/>
      <c r="G412" s="31"/>
      <c r="H412" s="31"/>
      <c r="I412" s="31"/>
      <c r="J412" s="31"/>
      <c r="K412" s="31"/>
      <c r="L412" s="31"/>
      <c r="M412" s="31"/>
      <c r="N412" s="31"/>
      <c r="O412" s="31"/>
      <c r="P412" s="31"/>
      <c r="Q412" s="31"/>
      <c r="R412" s="31"/>
      <c r="S412" s="31"/>
      <c r="T412" s="31"/>
      <c r="U412" s="31"/>
      <c r="V412" s="31"/>
      <c r="W412" s="31"/>
    </row>
    <row r="413" spans="1:23" s="5" customFormat="1" ht="12" hidden="1" outlineLevel="3" x14ac:dyDescent="0.2">
      <c r="A413" s="93"/>
      <c r="B413" s="81" t="s">
        <v>125</v>
      </c>
      <c r="C413" s="103"/>
      <c r="D413" s="30" t="s">
        <v>107</v>
      </c>
      <c r="E413" s="31" t="e">
        <f>IF(#REF!&gt;0,#REF!*$D416/1.2,IF(#REF!&gt;0,#REF!,0))</f>
        <v>#REF!</v>
      </c>
      <c r="F413" s="31" t="e">
        <f t="shared" ref="F413:W413" si="240">IF(E521&gt;0,E521*$D416/1.2,IF(E415&gt;0,E413,0))</f>
        <v>#REF!</v>
      </c>
      <c r="G413" s="31" t="e">
        <f t="shared" si="240"/>
        <v>#REF!</v>
      </c>
      <c r="H413" s="31" t="e">
        <f t="shared" si="240"/>
        <v>#REF!</v>
      </c>
      <c r="I413" s="31" t="e">
        <f t="shared" si="240"/>
        <v>#REF!</v>
      </c>
      <c r="J413" s="31" t="e">
        <f t="shared" si="240"/>
        <v>#REF!</v>
      </c>
      <c r="K413" s="31" t="e">
        <f t="shared" si="240"/>
        <v>#REF!</v>
      </c>
      <c r="L413" s="31" t="e">
        <f t="shared" si="240"/>
        <v>#REF!</v>
      </c>
      <c r="M413" s="31" t="e">
        <f t="shared" si="240"/>
        <v>#REF!</v>
      </c>
      <c r="N413" s="31" t="e">
        <f t="shared" si="240"/>
        <v>#REF!</v>
      </c>
      <c r="O413" s="31" t="e">
        <f t="shared" si="240"/>
        <v>#REF!</v>
      </c>
      <c r="P413" s="31" t="e">
        <f t="shared" si="240"/>
        <v>#REF!</v>
      </c>
      <c r="Q413" s="31" t="e">
        <f t="shared" si="240"/>
        <v>#REF!</v>
      </c>
      <c r="R413" s="31" t="e">
        <f t="shared" si="240"/>
        <v>#REF!</v>
      </c>
      <c r="S413" s="31" t="e">
        <f t="shared" si="240"/>
        <v>#REF!</v>
      </c>
      <c r="T413" s="31" t="e">
        <f t="shared" si="240"/>
        <v>#REF!</v>
      </c>
      <c r="U413" s="31" t="e">
        <f t="shared" si="240"/>
        <v>#REF!</v>
      </c>
      <c r="V413" s="31" t="e">
        <f t="shared" si="240"/>
        <v>#REF!</v>
      </c>
      <c r="W413" s="31" t="e">
        <f t="shared" si="240"/>
        <v>#REF!</v>
      </c>
    </row>
    <row r="414" spans="1:23" s="5" customFormat="1" ht="12" hidden="1" outlineLevel="4" x14ac:dyDescent="0.2">
      <c r="A414" s="93"/>
      <c r="B414" s="81" t="s">
        <v>120</v>
      </c>
      <c r="C414" s="104"/>
      <c r="D414" s="30" t="s">
        <v>107</v>
      </c>
      <c r="E414" s="31" t="e">
        <f>IF(#REF!&gt;0,#REF!/1.2,#REF!)</f>
        <v>#REF!</v>
      </c>
      <c r="F414" s="31" t="e">
        <f t="shared" ref="F414:W414" si="241">IF(E521&gt;0,E521/1.2,E415)</f>
        <v>#REF!</v>
      </c>
      <c r="G414" s="31" t="e">
        <f t="shared" si="241"/>
        <v>#REF!</v>
      </c>
      <c r="H414" s="31" t="e">
        <f t="shared" si="241"/>
        <v>#REF!</v>
      </c>
      <c r="I414" s="31" t="e">
        <f t="shared" si="241"/>
        <v>#REF!</v>
      </c>
      <c r="J414" s="31" t="e">
        <f t="shared" si="241"/>
        <v>#REF!</v>
      </c>
      <c r="K414" s="31" t="e">
        <f t="shared" si="241"/>
        <v>#REF!</v>
      </c>
      <c r="L414" s="31" t="e">
        <f t="shared" si="241"/>
        <v>#REF!</v>
      </c>
      <c r="M414" s="31" t="e">
        <f t="shared" si="241"/>
        <v>#REF!</v>
      </c>
      <c r="N414" s="31" t="e">
        <f t="shared" si="241"/>
        <v>#REF!</v>
      </c>
      <c r="O414" s="31" t="e">
        <f t="shared" si="241"/>
        <v>#REF!</v>
      </c>
      <c r="P414" s="31" t="e">
        <f t="shared" si="241"/>
        <v>#REF!</v>
      </c>
      <c r="Q414" s="31" t="e">
        <f t="shared" si="241"/>
        <v>#REF!</v>
      </c>
      <c r="R414" s="31" t="e">
        <f t="shared" si="241"/>
        <v>#REF!</v>
      </c>
      <c r="S414" s="31" t="e">
        <f t="shared" si="241"/>
        <v>#REF!</v>
      </c>
      <c r="T414" s="31" t="e">
        <f t="shared" si="241"/>
        <v>#REF!</v>
      </c>
      <c r="U414" s="31" t="e">
        <f t="shared" si="241"/>
        <v>#REF!</v>
      </c>
      <c r="V414" s="31" t="e">
        <f t="shared" si="241"/>
        <v>#REF!</v>
      </c>
      <c r="W414" s="31" t="e">
        <f t="shared" si="241"/>
        <v>#REF!</v>
      </c>
    </row>
    <row r="415" spans="1:23" s="5" customFormat="1" ht="12" hidden="1" outlineLevel="4" x14ac:dyDescent="0.2">
      <c r="A415" s="93"/>
      <c r="B415" s="81" t="s">
        <v>121</v>
      </c>
      <c r="C415" s="104"/>
      <c r="D415" s="30" t="s">
        <v>107</v>
      </c>
      <c r="E415" s="31" t="e">
        <f t="shared" ref="E415:W415" si="242">E414-E413</f>
        <v>#REF!</v>
      </c>
      <c r="F415" s="31" t="e">
        <f t="shared" si="242"/>
        <v>#REF!</v>
      </c>
      <c r="G415" s="31" t="e">
        <f t="shared" si="242"/>
        <v>#REF!</v>
      </c>
      <c r="H415" s="31" t="e">
        <f t="shared" si="242"/>
        <v>#REF!</v>
      </c>
      <c r="I415" s="31" t="e">
        <f t="shared" si="242"/>
        <v>#REF!</v>
      </c>
      <c r="J415" s="31" t="e">
        <f t="shared" si="242"/>
        <v>#REF!</v>
      </c>
      <c r="K415" s="31" t="e">
        <f t="shared" si="242"/>
        <v>#REF!</v>
      </c>
      <c r="L415" s="31" t="e">
        <f t="shared" si="242"/>
        <v>#REF!</v>
      </c>
      <c r="M415" s="31" t="e">
        <f t="shared" si="242"/>
        <v>#REF!</v>
      </c>
      <c r="N415" s="31" t="e">
        <f t="shared" si="242"/>
        <v>#REF!</v>
      </c>
      <c r="O415" s="31" t="e">
        <f t="shared" si="242"/>
        <v>#REF!</v>
      </c>
      <c r="P415" s="31" t="e">
        <f t="shared" si="242"/>
        <v>#REF!</v>
      </c>
      <c r="Q415" s="31" t="e">
        <f t="shared" si="242"/>
        <v>#REF!</v>
      </c>
      <c r="R415" s="31" t="e">
        <f t="shared" si="242"/>
        <v>#REF!</v>
      </c>
      <c r="S415" s="31" t="e">
        <f t="shared" si="242"/>
        <v>#REF!</v>
      </c>
      <c r="T415" s="31" t="e">
        <f t="shared" si="242"/>
        <v>#REF!</v>
      </c>
      <c r="U415" s="31" t="e">
        <f t="shared" si="242"/>
        <v>#REF!</v>
      </c>
      <c r="V415" s="31" t="e">
        <f t="shared" si="242"/>
        <v>#REF!</v>
      </c>
      <c r="W415" s="31" t="e">
        <f t="shared" si="242"/>
        <v>#REF!</v>
      </c>
    </row>
    <row r="416" spans="1:23" s="5" customFormat="1" ht="24.75" hidden="1" customHeight="1" outlineLevel="4" x14ac:dyDescent="0.2">
      <c r="A416" s="93"/>
      <c r="B416" s="81" t="s">
        <v>122</v>
      </c>
      <c r="C416" s="104"/>
      <c r="D416" s="106">
        <v>2.5000000000000001E-2</v>
      </c>
      <c r="E416" s="31"/>
      <c r="F416" s="31"/>
      <c r="G416" s="31"/>
      <c r="H416" s="31"/>
      <c r="I416" s="31"/>
      <c r="J416" s="31"/>
      <c r="K416" s="31"/>
      <c r="L416" s="31"/>
      <c r="M416" s="31"/>
      <c r="N416" s="31"/>
      <c r="O416" s="31"/>
      <c r="P416" s="31"/>
      <c r="Q416" s="31"/>
      <c r="R416" s="31"/>
      <c r="S416" s="31"/>
      <c r="T416" s="31"/>
      <c r="U416" s="31"/>
      <c r="V416" s="31"/>
      <c r="W416" s="31"/>
    </row>
    <row r="417" spans="1:23" s="5" customFormat="1" ht="12" hidden="1" outlineLevel="3" x14ac:dyDescent="0.2">
      <c r="A417" s="93"/>
      <c r="B417" s="81" t="s">
        <v>126</v>
      </c>
      <c r="C417" s="103"/>
      <c r="D417" s="30" t="s">
        <v>107</v>
      </c>
      <c r="E417" s="31" t="e">
        <f>IF(#REF!&gt;0,#REF!*$D420/1.2,IF(#REF!&gt;0,#REF!,0))</f>
        <v>#REF!</v>
      </c>
      <c r="F417" s="31" t="e">
        <f t="shared" ref="F417:W417" si="243">IF(E522&gt;0,E522*$D420/1.2,IF(E419&gt;0,E417,0))</f>
        <v>#REF!</v>
      </c>
      <c r="G417" s="31" t="e">
        <f t="shared" si="243"/>
        <v>#REF!</v>
      </c>
      <c r="H417" s="31" t="e">
        <f t="shared" si="243"/>
        <v>#REF!</v>
      </c>
      <c r="I417" s="31" t="e">
        <f t="shared" si="243"/>
        <v>#REF!</v>
      </c>
      <c r="J417" s="31" t="e">
        <f t="shared" si="243"/>
        <v>#REF!</v>
      </c>
      <c r="K417" s="31" t="e">
        <f t="shared" si="243"/>
        <v>#REF!</v>
      </c>
      <c r="L417" s="31" t="e">
        <f t="shared" si="243"/>
        <v>#REF!</v>
      </c>
      <c r="M417" s="31" t="e">
        <f t="shared" si="243"/>
        <v>#REF!</v>
      </c>
      <c r="N417" s="31" t="e">
        <f t="shared" si="243"/>
        <v>#REF!</v>
      </c>
      <c r="O417" s="31" t="e">
        <f t="shared" si="243"/>
        <v>#REF!</v>
      </c>
      <c r="P417" s="31" t="e">
        <f t="shared" si="243"/>
        <v>#REF!</v>
      </c>
      <c r="Q417" s="31" t="e">
        <f t="shared" si="243"/>
        <v>#REF!</v>
      </c>
      <c r="R417" s="31" t="e">
        <f t="shared" si="243"/>
        <v>#REF!</v>
      </c>
      <c r="S417" s="31" t="e">
        <f t="shared" si="243"/>
        <v>#REF!</v>
      </c>
      <c r="T417" s="31" t="e">
        <f t="shared" si="243"/>
        <v>#REF!</v>
      </c>
      <c r="U417" s="31" t="e">
        <f t="shared" si="243"/>
        <v>#REF!</v>
      </c>
      <c r="V417" s="31" t="e">
        <f t="shared" si="243"/>
        <v>#REF!</v>
      </c>
      <c r="W417" s="31" t="e">
        <f t="shared" si="243"/>
        <v>#REF!</v>
      </c>
    </row>
    <row r="418" spans="1:23" s="5" customFormat="1" ht="12" hidden="1" outlineLevel="4" x14ac:dyDescent="0.2">
      <c r="A418" s="93"/>
      <c r="B418" s="81" t="s">
        <v>120</v>
      </c>
      <c r="C418" s="104"/>
      <c r="D418" s="30" t="s">
        <v>107</v>
      </c>
      <c r="E418" s="31" t="e">
        <f>IF(#REF!&gt;0,#REF!/1.2,#REF!)</f>
        <v>#REF!</v>
      </c>
      <c r="F418" s="31" t="e">
        <f t="shared" ref="F418:W418" si="244">IF(E522&gt;0,E522/1.2,E419)</f>
        <v>#REF!</v>
      </c>
      <c r="G418" s="31" t="e">
        <f t="shared" si="244"/>
        <v>#REF!</v>
      </c>
      <c r="H418" s="31" t="e">
        <f t="shared" si="244"/>
        <v>#REF!</v>
      </c>
      <c r="I418" s="31" t="e">
        <f t="shared" si="244"/>
        <v>#REF!</v>
      </c>
      <c r="J418" s="31" t="e">
        <f t="shared" si="244"/>
        <v>#REF!</v>
      </c>
      <c r="K418" s="31" t="e">
        <f t="shared" si="244"/>
        <v>#REF!</v>
      </c>
      <c r="L418" s="31" t="e">
        <f t="shared" si="244"/>
        <v>#REF!</v>
      </c>
      <c r="M418" s="31" t="e">
        <f t="shared" si="244"/>
        <v>#REF!</v>
      </c>
      <c r="N418" s="31" t="e">
        <f t="shared" si="244"/>
        <v>#REF!</v>
      </c>
      <c r="O418" s="31" t="e">
        <f t="shared" si="244"/>
        <v>#REF!</v>
      </c>
      <c r="P418" s="31" t="e">
        <f t="shared" si="244"/>
        <v>#REF!</v>
      </c>
      <c r="Q418" s="31" t="e">
        <f t="shared" si="244"/>
        <v>#REF!</v>
      </c>
      <c r="R418" s="31" t="e">
        <f t="shared" si="244"/>
        <v>#REF!</v>
      </c>
      <c r="S418" s="31" t="e">
        <f t="shared" si="244"/>
        <v>#REF!</v>
      </c>
      <c r="T418" s="31" t="e">
        <f t="shared" si="244"/>
        <v>#REF!</v>
      </c>
      <c r="U418" s="31" t="e">
        <f t="shared" si="244"/>
        <v>#REF!</v>
      </c>
      <c r="V418" s="31" t="e">
        <f t="shared" si="244"/>
        <v>#REF!</v>
      </c>
      <c r="W418" s="31" t="e">
        <f t="shared" si="244"/>
        <v>#REF!</v>
      </c>
    </row>
    <row r="419" spans="1:23" s="5" customFormat="1" ht="12" hidden="1" outlineLevel="4" x14ac:dyDescent="0.2">
      <c r="A419" s="93"/>
      <c r="B419" s="81" t="s">
        <v>121</v>
      </c>
      <c r="C419" s="104"/>
      <c r="D419" s="30" t="s">
        <v>107</v>
      </c>
      <c r="E419" s="31" t="e">
        <f t="shared" ref="E419:W419" si="245">E418-E417</f>
        <v>#REF!</v>
      </c>
      <c r="F419" s="31" t="e">
        <f t="shared" si="245"/>
        <v>#REF!</v>
      </c>
      <c r="G419" s="31" t="e">
        <f t="shared" si="245"/>
        <v>#REF!</v>
      </c>
      <c r="H419" s="31" t="e">
        <f t="shared" si="245"/>
        <v>#REF!</v>
      </c>
      <c r="I419" s="31" t="e">
        <f t="shared" si="245"/>
        <v>#REF!</v>
      </c>
      <c r="J419" s="31" t="e">
        <f t="shared" si="245"/>
        <v>#REF!</v>
      </c>
      <c r="K419" s="31" t="e">
        <f t="shared" si="245"/>
        <v>#REF!</v>
      </c>
      <c r="L419" s="31" t="e">
        <f t="shared" si="245"/>
        <v>#REF!</v>
      </c>
      <c r="M419" s="31" t="e">
        <f t="shared" si="245"/>
        <v>#REF!</v>
      </c>
      <c r="N419" s="31" t="e">
        <f t="shared" si="245"/>
        <v>#REF!</v>
      </c>
      <c r="O419" s="31" t="e">
        <f t="shared" si="245"/>
        <v>#REF!</v>
      </c>
      <c r="P419" s="31" t="e">
        <f t="shared" si="245"/>
        <v>#REF!</v>
      </c>
      <c r="Q419" s="31" t="e">
        <f t="shared" si="245"/>
        <v>#REF!</v>
      </c>
      <c r="R419" s="31" t="e">
        <f t="shared" si="245"/>
        <v>#REF!</v>
      </c>
      <c r="S419" s="31" t="e">
        <f t="shared" si="245"/>
        <v>#REF!</v>
      </c>
      <c r="T419" s="31" t="e">
        <f t="shared" si="245"/>
        <v>#REF!</v>
      </c>
      <c r="U419" s="31" t="e">
        <f t="shared" si="245"/>
        <v>#REF!</v>
      </c>
      <c r="V419" s="31" t="e">
        <f t="shared" si="245"/>
        <v>#REF!</v>
      </c>
      <c r="W419" s="31" t="e">
        <f t="shared" si="245"/>
        <v>#REF!</v>
      </c>
    </row>
    <row r="420" spans="1:23" s="5" customFormat="1" ht="22.5" hidden="1" customHeight="1" outlineLevel="4" x14ac:dyDescent="0.2">
      <c r="A420" s="93"/>
      <c r="B420" s="81" t="s">
        <v>122</v>
      </c>
      <c r="C420" s="104"/>
      <c r="D420" s="106">
        <v>2.5000000000000001E-2</v>
      </c>
      <c r="E420" s="31"/>
      <c r="F420" s="31"/>
      <c r="G420" s="31"/>
      <c r="H420" s="31"/>
      <c r="I420" s="31"/>
      <c r="J420" s="31"/>
      <c r="K420" s="31"/>
      <c r="L420" s="31"/>
      <c r="M420" s="31"/>
      <c r="N420" s="31"/>
      <c r="O420" s="31"/>
      <c r="P420" s="31"/>
      <c r="Q420" s="31"/>
      <c r="R420" s="31"/>
      <c r="S420" s="31"/>
      <c r="T420" s="31"/>
      <c r="U420" s="31"/>
      <c r="V420" s="31"/>
      <c r="W420" s="31"/>
    </row>
    <row r="421" spans="1:23" s="5" customFormat="1" ht="12" hidden="1" outlineLevel="3" x14ac:dyDescent="0.2">
      <c r="A421" s="93"/>
      <c r="B421" s="81" t="s">
        <v>127</v>
      </c>
      <c r="C421" s="103"/>
      <c r="D421" s="30" t="s">
        <v>107</v>
      </c>
      <c r="E421" s="31" t="e">
        <f>IF(#REF!&gt;0,#REF!*$D424/1.2,IF(#REF!&gt;0,#REF!,0))</f>
        <v>#REF!</v>
      </c>
      <c r="F421" s="31" t="e">
        <f t="shared" ref="F421:W421" si="246">IF(E523&gt;0,E523*$D424/1.2,IF(E423&gt;0,E421,0))</f>
        <v>#REF!</v>
      </c>
      <c r="G421" s="31" t="e">
        <f t="shared" si="246"/>
        <v>#REF!</v>
      </c>
      <c r="H421" s="31" t="e">
        <f t="shared" si="246"/>
        <v>#REF!</v>
      </c>
      <c r="I421" s="31" t="e">
        <f t="shared" si="246"/>
        <v>#REF!</v>
      </c>
      <c r="J421" s="31" t="e">
        <f t="shared" si="246"/>
        <v>#REF!</v>
      </c>
      <c r="K421" s="31" t="e">
        <f t="shared" si="246"/>
        <v>#REF!</v>
      </c>
      <c r="L421" s="31" t="e">
        <f t="shared" si="246"/>
        <v>#REF!</v>
      </c>
      <c r="M421" s="31" t="e">
        <f t="shared" si="246"/>
        <v>#REF!</v>
      </c>
      <c r="N421" s="31" t="e">
        <f t="shared" si="246"/>
        <v>#REF!</v>
      </c>
      <c r="O421" s="31" t="e">
        <f t="shared" si="246"/>
        <v>#REF!</v>
      </c>
      <c r="P421" s="31" t="e">
        <f t="shared" si="246"/>
        <v>#REF!</v>
      </c>
      <c r="Q421" s="31" t="e">
        <f t="shared" si="246"/>
        <v>#REF!</v>
      </c>
      <c r="R421" s="31" t="e">
        <f t="shared" si="246"/>
        <v>#REF!</v>
      </c>
      <c r="S421" s="31" t="e">
        <f t="shared" si="246"/>
        <v>#REF!</v>
      </c>
      <c r="T421" s="31" t="e">
        <f t="shared" si="246"/>
        <v>#REF!</v>
      </c>
      <c r="U421" s="31" t="e">
        <f t="shared" si="246"/>
        <v>#REF!</v>
      </c>
      <c r="V421" s="31" t="e">
        <f t="shared" si="246"/>
        <v>#REF!</v>
      </c>
      <c r="W421" s="31" t="e">
        <f t="shared" si="246"/>
        <v>#REF!</v>
      </c>
    </row>
    <row r="422" spans="1:23" s="5" customFormat="1" ht="12" hidden="1" outlineLevel="4" x14ac:dyDescent="0.2">
      <c r="A422" s="93"/>
      <c r="B422" s="81" t="s">
        <v>120</v>
      </c>
      <c r="C422" s="104"/>
      <c r="D422" s="30" t="s">
        <v>107</v>
      </c>
      <c r="E422" s="31" t="e">
        <f>IF(#REF!&gt;0,#REF!/1.2,#REF!)</f>
        <v>#REF!</v>
      </c>
      <c r="F422" s="31" t="e">
        <f t="shared" ref="F422:W422" si="247">IF(E523&gt;0,E523/1.2,E423)</f>
        <v>#REF!</v>
      </c>
      <c r="G422" s="31" t="e">
        <f t="shared" si="247"/>
        <v>#REF!</v>
      </c>
      <c r="H422" s="31" t="e">
        <f t="shared" si="247"/>
        <v>#REF!</v>
      </c>
      <c r="I422" s="31" t="e">
        <f t="shared" si="247"/>
        <v>#REF!</v>
      </c>
      <c r="J422" s="31" t="e">
        <f t="shared" si="247"/>
        <v>#REF!</v>
      </c>
      <c r="K422" s="31" t="e">
        <f t="shared" si="247"/>
        <v>#REF!</v>
      </c>
      <c r="L422" s="31" t="e">
        <f t="shared" si="247"/>
        <v>#REF!</v>
      </c>
      <c r="M422" s="31" t="e">
        <f t="shared" si="247"/>
        <v>#REF!</v>
      </c>
      <c r="N422" s="31" t="e">
        <f t="shared" si="247"/>
        <v>#REF!</v>
      </c>
      <c r="O422" s="31" t="e">
        <f t="shared" si="247"/>
        <v>#REF!</v>
      </c>
      <c r="P422" s="31" t="e">
        <f t="shared" si="247"/>
        <v>#REF!</v>
      </c>
      <c r="Q422" s="31" t="e">
        <f t="shared" si="247"/>
        <v>#REF!</v>
      </c>
      <c r="R422" s="31" t="e">
        <f t="shared" si="247"/>
        <v>#REF!</v>
      </c>
      <c r="S422" s="31" t="e">
        <f t="shared" si="247"/>
        <v>#REF!</v>
      </c>
      <c r="T422" s="31" t="e">
        <f t="shared" si="247"/>
        <v>#REF!</v>
      </c>
      <c r="U422" s="31" t="e">
        <f t="shared" si="247"/>
        <v>#REF!</v>
      </c>
      <c r="V422" s="31" t="e">
        <f t="shared" si="247"/>
        <v>#REF!</v>
      </c>
      <c r="W422" s="31" t="e">
        <f t="shared" si="247"/>
        <v>#REF!</v>
      </c>
    </row>
    <row r="423" spans="1:23" s="5" customFormat="1" ht="12" hidden="1" outlineLevel="4" x14ac:dyDescent="0.2">
      <c r="A423" s="93"/>
      <c r="B423" s="81" t="s">
        <v>121</v>
      </c>
      <c r="C423" s="104"/>
      <c r="D423" s="30" t="s">
        <v>107</v>
      </c>
      <c r="E423" s="31" t="e">
        <f t="shared" ref="E423:W423" si="248">E422-E421</f>
        <v>#REF!</v>
      </c>
      <c r="F423" s="31" t="e">
        <f t="shared" si="248"/>
        <v>#REF!</v>
      </c>
      <c r="G423" s="31" t="e">
        <f t="shared" si="248"/>
        <v>#REF!</v>
      </c>
      <c r="H423" s="31" t="e">
        <f t="shared" si="248"/>
        <v>#REF!</v>
      </c>
      <c r="I423" s="31" t="e">
        <f t="shared" si="248"/>
        <v>#REF!</v>
      </c>
      <c r="J423" s="31" t="e">
        <f t="shared" si="248"/>
        <v>#REF!</v>
      </c>
      <c r="K423" s="31" t="e">
        <f t="shared" si="248"/>
        <v>#REF!</v>
      </c>
      <c r="L423" s="31" t="e">
        <f t="shared" si="248"/>
        <v>#REF!</v>
      </c>
      <c r="M423" s="31" t="e">
        <f t="shared" si="248"/>
        <v>#REF!</v>
      </c>
      <c r="N423" s="31" t="e">
        <f t="shared" si="248"/>
        <v>#REF!</v>
      </c>
      <c r="O423" s="31" t="e">
        <f t="shared" si="248"/>
        <v>#REF!</v>
      </c>
      <c r="P423" s="31" t="e">
        <f t="shared" si="248"/>
        <v>#REF!</v>
      </c>
      <c r="Q423" s="31" t="e">
        <f t="shared" si="248"/>
        <v>#REF!</v>
      </c>
      <c r="R423" s="31" t="e">
        <f t="shared" si="248"/>
        <v>#REF!</v>
      </c>
      <c r="S423" s="31" t="e">
        <f t="shared" si="248"/>
        <v>#REF!</v>
      </c>
      <c r="T423" s="31" t="e">
        <f t="shared" si="248"/>
        <v>#REF!</v>
      </c>
      <c r="U423" s="31" t="e">
        <f t="shared" si="248"/>
        <v>#REF!</v>
      </c>
      <c r="V423" s="31" t="e">
        <f t="shared" si="248"/>
        <v>#REF!</v>
      </c>
      <c r="W423" s="31" t="e">
        <f t="shared" si="248"/>
        <v>#REF!</v>
      </c>
    </row>
    <row r="424" spans="1:23" s="5" customFormat="1" ht="24" hidden="1" customHeight="1" outlineLevel="4" x14ac:dyDescent="0.2">
      <c r="A424" s="93"/>
      <c r="B424" s="81" t="s">
        <v>122</v>
      </c>
      <c r="C424" s="104"/>
      <c r="D424" s="106">
        <v>2.5000000000000001E-2</v>
      </c>
      <c r="E424" s="31"/>
      <c r="F424" s="31"/>
      <c r="G424" s="31"/>
      <c r="H424" s="31"/>
      <c r="I424" s="31"/>
      <c r="J424" s="31"/>
      <c r="K424" s="31"/>
      <c r="L424" s="31"/>
      <c r="M424" s="31"/>
      <c r="N424" s="31"/>
      <c r="O424" s="31"/>
      <c r="P424" s="31"/>
      <c r="Q424" s="31"/>
      <c r="R424" s="31"/>
      <c r="S424" s="31"/>
      <c r="T424" s="31"/>
      <c r="U424" s="31"/>
      <c r="V424" s="31"/>
      <c r="W424" s="31"/>
    </row>
    <row r="425" spans="1:23" s="5" customFormat="1" ht="12" hidden="1" outlineLevel="3" x14ac:dyDescent="0.2">
      <c r="A425" s="93"/>
      <c r="B425" s="81" t="s">
        <v>128</v>
      </c>
      <c r="C425" s="103"/>
      <c r="D425" s="30" t="s">
        <v>107</v>
      </c>
      <c r="E425" s="31" t="e">
        <f>IF(#REF!&gt;0,#REF!*$D428/1.2,IF(#REF!&gt;0,#REF!,0))</f>
        <v>#REF!</v>
      </c>
      <c r="F425" s="31" t="e">
        <f t="shared" ref="F425:W425" si="249">IF(E524&gt;0,E524*$D428/1.2,IF(E427&gt;0,E425,0))</f>
        <v>#REF!</v>
      </c>
      <c r="G425" s="31" t="e">
        <f t="shared" si="249"/>
        <v>#REF!</v>
      </c>
      <c r="H425" s="31" t="e">
        <f t="shared" si="249"/>
        <v>#REF!</v>
      </c>
      <c r="I425" s="31" t="e">
        <f t="shared" si="249"/>
        <v>#REF!</v>
      </c>
      <c r="J425" s="31" t="e">
        <f t="shared" si="249"/>
        <v>#REF!</v>
      </c>
      <c r="K425" s="31" t="e">
        <f t="shared" si="249"/>
        <v>#REF!</v>
      </c>
      <c r="L425" s="31" t="e">
        <f t="shared" si="249"/>
        <v>#REF!</v>
      </c>
      <c r="M425" s="31" t="e">
        <f t="shared" si="249"/>
        <v>#REF!</v>
      </c>
      <c r="N425" s="31" t="e">
        <f t="shared" si="249"/>
        <v>#REF!</v>
      </c>
      <c r="O425" s="31" t="e">
        <f t="shared" si="249"/>
        <v>#REF!</v>
      </c>
      <c r="P425" s="31" t="e">
        <f t="shared" si="249"/>
        <v>#REF!</v>
      </c>
      <c r="Q425" s="31" t="e">
        <f t="shared" si="249"/>
        <v>#REF!</v>
      </c>
      <c r="R425" s="31" t="e">
        <f t="shared" si="249"/>
        <v>#REF!</v>
      </c>
      <c r="S425" s="31" t="e">
        <f t="shared" si="249"/>
        <v>#REF!</v>
      </c>
      <c r="T425" s="31" t="e">
        <f t="shared" si="249"/>
        <v>#REF!</v>
      </c>
      <c r="U425" s="31" t="e">
        <f t="shared" si="249"/>
        <v>#REF!</v>
      </c>
      <c r="V425" s="31" t="e">
        <f t="shared" si="249"/>
        <v>#REF!</v>
      </c>
      <c r="W425" s="31" t="e">
        <f t="shared" si="249"/>
        <v>#REF!</v>
      </c>
    </row>
    <row r="426" spans="1:23" s="5" customFormat="1" ht="12" hidden="1" outlineLevel="4" x14ac:dyDescent="0.2">
      <c r="A426" s="93"/>
      <c r="B426" s="81" t="s">
        <v>120</v>
      </c>
      <c r="C426" s="104"/>
      <c r="D426" s="30" t="s">
        <v>107</v>
      </c>
      <c r="E426" s="31" t="e">
        <f>IF(#REF!&gt;0,#REF!/1.2,#REF!)</f>
        <v>#REF!</v>
      </c>
      <c r="F426" s="31" t="e">
        <f t="shared" ref="F426:W426" si="250">IF(E524&gt;0,E524/1.2,E427)</f>
        <v>#REF!</v>
      </c>
      <c r="G426" s="31" t="e">
        <f t="shared" si="250"/>
        <v>#REF!</v>
      </c>
      <c r="H426" s="31" t="e">
        <f t="shared" si="250"/>
        <v>#REF!</v>
      </c>
      <c r="I426" s="31" t="e">
        <f t="shared" si="250"/>
        <v>#REF!</v>
      </c>
      <c r="J426" s="31" t="e">
        <f t="shared" si="250"/>
        <v>#REF!</v>
      </c>
      <c r="K426" s="31" t="e">
        <f t="shared" si="250"/>
        <v>#REF!</v>
      </c>
      <c r="L426" s="31" t="e">
        <f t="shared" si="250"/>
        <v>#REF!</v>
      </c>
      <c r="M426" s="31" t="e">
        <f t="shared" si="250"/>
        <v>#REF!</v>
      </c>
      <c r="N426" s="31" t="e">
        <f t="shared" si="250"/>
        <v>#REF!</v>
      </c>
      <c r="O426" s="31" t="e">
        <f t="shared" si="250"/>
        <v>#REF!</v>
      </c>
      <c r="P426" s="31" t="e">
        <f t="shared" si="250"/>
        <v>#REF!</v>
      </c>
      <c r="Q426" s="31" t="e">
        <f t="shared" si="250"/>
        <v>#REF!</v>
      </c>
      <c r="R426" s="31" t="e">
        <f t="shared" si="250"/>
        <v>#REF!</v>
      </c>
      <c r="S426" s="31" t="e">
        <f t="shared" si="250"/>
        <v>#REF!</v>
      </c>
      <c r="T426" s="31" t="e">
        <f t="shared" si="250"/>
        <v>#REF!</v>
      </c>
      <c r="U426" s="31" t="e">
        <f t="shared" si="250"/>
        <v>#REF!</v>
      </c>
      <c r="V426" s="31" t="e">
        <f t="shared" si="250"/>
        <v>#REF!</v>
      </c>
      <c r="W426" s="31" t="e">
        <f t="shared" si="250"/>
        <v>#REF!</v>
      </c>
    </row>
    <row r="427" spans="1:23" s="5" customFormat="1" ht="12" hidden="1" outlineLevel="4" x14ac:dyDescent="0.2">
      <c r="A427" s="93"/>
      <c r="B427" s="81" t="s">
        <v>121</v>
      </c>
      <c r="C427" s="104"/>
      <c r="D427" s="30" t="s">
        <v>107</v>
      </c>
      <c r="E427" s="31" t="e">
        <f t="shared" ref="E427:W427" si="251">E426-E425</f>
        <v>#REF!</v>
      </c>
      <c r="F427" s="31" t="e">
        <f t="shared" si="251"/>
        <v>#REF!</v>
      </c>
      <c r="G427" s="31" t="e">
        <f t="shared" si="251"/>
        <v>#REF!</v>
      </c>
      <c r="H427" s="31" t="e">
        <f t="shared" si="251"/>
        <v>#REF!</v>
      </c>
      <c r="I427" s="31" t="e">
        <f t="shared" si="251"/>
        <v>#REF!</v>
      </c>
      <c r="J427" s="31" t="e">
        <f t="shared" si="251"/>
        <v>#REF!</v>
      </c>
      <c r="K427" s="31" t="e">
        <f t="shared" si="251"/>
        <v>#REF!</v>
      </c>
      <c r="L427" s="31" t="e">
        <f t="shared" si="251"/>
        <v>#REF!</v>
      </c>
      <c r="M427" s="31" t="e">
        <f t="shared" si="251"/>
        <v>#REF!</v>
      </c>
      <c r="N427" s="31" t="e">
        <f t="shared" si="251"/>
        <v>#REF!</v>
      </c>
      <c r="O427" s="31" t="e">
        <f t="shared" si="251"/>
        <v>#REF!</v>
      </c>
      <c r="P427" s="31" t="e">
        <f t="shared" si="251"/>
        <v>#REF!</v>
      </c>
      <c r="Q427" s="31" t="e">
        <f t="shared" si="251"/>
        <v>#REF!</v>
      </c>
      <c r="R427" s="31" t="e">
        <f t="shared" si="251"/>
        <v>#REF!</v>
      </c>
      <c r="S427" s="31" t="e">
        <f t="shared" si="251"/>
        <v>#REF!</v>
      </c>
      <c r="T427" s="31" t="e">
        <f t="shared" si="251"/>
        <v>#REF!</v>
      </c>
      <c r="U427" s="31" t="e">
        <f t="shared" si="251"/>
        <v>#REF!</v>
      </c>
      <c r="V427" s="31" t="e">
        <f t="shared" si="251"/>
        <v>#REF!</v>
      </c>
      <c r="W427" s="31" t="e">
        <f t="shared" si="251"/>
        <v>#REF!</v>
      </c>
    </row>
    <row r="428" spans="1:23" s="5" customFormat="1" ht="25.5" hidden="1" customHeight="1" outlineLevel="4" x14ac:dyDescent="0.2">
      <c r="A428" s="93"/>
      <c r="B428" s="81" t="s">
        <v>122</v>
      </c>
      <c r="C428" s="104"/>
      <c r="D428" s="106">
        <v>2.5000000000000001E-2</v>
      </c>
      <c r="E428" s="31"/>
      <c r="F428" s="31"/>
      <c r="G428" s="31"/>
      <c r="H428" s="31"/>
      <c r="I428" s="31"/>
      <c r="J428" s="31"/>
      <c r="K428" s="31"/>
      <c r="L428" s="31"/>
      <c r="M428" s="31"/>
      <c r="N428" s="31"/>
      <c r="O428" s="31"/>
      <c r="P428" s="31"/>
      <c r="Q428" s="31"/>
      <c r="R428" s="31"/>
      <c r="S428" s="31"/>
      <c r="T428" s="31"/>
      <c r="U428" s="31"/>
      <c r="V428" s="31"/>
      <c r="W428" s="31"/>
    </row>
    <row r="429" spans="1:23" s="5" customFormat="1" ht="12" hidden="1" outlineLevel="3" x14ac:dyDescent="0.2">
      <c r="A429" s="93"/>
      <c r="B429" s="81" t="s">
        <v>129</v>
      </c>
      <c r="C429" s="103"/>
      <c r="D429" s="30" t="s">
        <v>107</v>
      </c>
      <c r="E429" s="31" t="e">
        <f>IF(#REF!&gt;0,#REF!*$D432/1.2,IF(#REF!&gt;0,#REF!,0))</f>
        <v>#REF!</v>
      </c>
      <c r="F429" s="31" t="e">
        <f t="shared" ref="F429:W429" si="252">IF(E525&gt;0,E525*$D432/1.2,IF(E431&gt;0,E429,0))</f>
        <v>#REF!</v>
      </c>
      <c r="G429" s="31" t="e">
        <f t="shared" si="252"/>
        <v>#REF!</v>
      </c>
      <c r="H429" s="31" t="e">
        <f t="shared" si="252"/>
        <v>#REF!</v>
      </c>
      <c r="I429" s="31" t="e">
        <f t="shared" si="252"/>
        <v>#REF!</v>
      </c>
      <c r="J429" s="31" t="e">
        <f t="shared" si="252"/>
        <v>#REF!</v>
      </c>
      <c r="K429" s="31" t="e">
        <f t="shared" si="252"/>
        <v>#REF!</v>
      </c>
      <c r="L429" s="31" t="e">
        <f t="shared" si="252"/>
        <v>#REF!</v>
      </c>
      <c r="M429" s="31" t="e">
        <f t="shared" si="252"/>
        <v>#REF!</v>
      </c>
      <c r="N429" s="31" t="e">
        <f t="shared" si="252"/>
        <v>#REF!</v>
      </c>
      <c r="O429" s="31" t="e">
        <f t="shared" si="252"/>
        <v>#REF!</v>
      </c>
      <c r="P429" s="31" t="e">
        <f t="shared" si="252"/>
        <v>#REF!</v>
      </c>
      <c r="Q429" s="31" t="e">
        <f t="shared" si="252"/>
        <v>#REF!</v>
      </c>
      <c r="R429" s="31" t="e">
        <f t="shared" si="252"/>
        <v>#REF!</v>
      </c>
      <c r="S429" s="31" t="e">
        <f t="shared" si="252"/>
        <v>#REF!</v>
      </c>
      <c r="T429" s="31" t="e">
        <f t="shared" si="252"/>
        <v>#REF!</v>
      </c>
      <c r="U429" s="31" t="e">
        <f t="shared" si="252"/>
        <v>#REF!</v>
      </c>
      <c r="V429" s="31" t="e">
        <f t="shared" si="252"/>
        <v>#REF!</v>
      </c>
      <c r="W429" s="31" t="e">
        <f t="shared" si="252"/>
        <v>#REF!</v>
      </c>
    </row>
    <row r="430" spans="1:23" s="5" customFormat="1" ht="12" hidden="1" outlineLevel="3" x14ac:dyDescent="0.2">
      <c r="A430" s="93"/>
      <c r="B430" s="81" t="s">
        <v>120</v>
      </c>
      <c r="C430" s="104"/>
      <c r="D430" s="30" t="s">
        <v>107</v>
      </c>
      <c r="E430" s="31" t="e">
        <f>IF(#REF!&gt;0,#REF!/1.2,#REF!)</f>
        <v>#REF!</v>
      </c>
      <c r="F430" s="31" t="e">
        <f t="shared" ref="F430:W430" si="253">IF(E525&gt;0,E124083/1.2,E431)</f>
        <v>#REF!</v>
      </c>
      <c r="G430" s="31" t="e">
        <f t="shared" si="253"/>
        <v>#REF!</v>
      </c>
      <c r="H430" s="31" t="e">
        <f t="shared" si="253"/>
        <v>#REF!</v>
      </c>
      <c r="I430" s="31" t="e">
        <f t="shared" si="253"/>
        <v>#REF!</v>
      </c>
      <c r="J430" s="31" t="e">
        <f t="shared" si="253"/>
        <v>#REF!</v>
      </c>
      <c r="K430" s="31" t="e">
        <f t="shared" si="253"/>
        <v>#REF!</v>
      </c>
      <c r="L430" s="31" t="e">
        <f t="shared" si="253"/>
        <v>#REF!</v>
      </c>
      <c r="M430" s="31" t="e">
        <f t="shared" si="253"/>
        <v>#REF!</v>
      </c>
      <c r="N430" s="31" t="e">
        <f t="shared" si="253"/>
        <v>#REF!</v>
      </c>
      <c r="O430" s="31" t="e">
        <f t="shared" si="253"/>
        <v>#REF!</v>
      </c>
      <c r="P430" s="31" t="e">
        <f t="shared" si="253"/>
        <v>#REF!</v>
      </c>
      <c r="Q430" s="31" t="e">
        <f t="shared" si="253"/>
        <v>#REF!</v>
      </c>
      <c r="R430" s="31" t="e">
        <f t="shared" si="253"/>
        <v>#REF!</v>
      </c>
      <c r="S430" s="31" t="e">
        <f t="shared" si="253"/>
        <v>#REF!</v>
      </c>
      <c r="T430" s="31" t="e">
        <f t="shared" si="253"/>
        <v>#REF!</v>
      </c>
      <c r="U430" s="31" t="e">
        <f t="shared" si="253"/>
        <v>#REF!</v>
      </c>
      <c r="V430" s="31" t="e">
        <f t="shared" si="253"/>
        <v>#REF!</v>
      </c>
      <c r="W430" s="31" t="e">
        <f t="shared" si="253"/>
        <v>#REF!</v>
      </c>
    </row>
    <row r="431" spans="1:23" s="5" customFormat="1" ht="12" hidden="1" outlineLevel="3" x14ac:dyDescent="0.2">
      <c r="A431" s="93"/>
      <c r="B431" s="81" t="s">
        <v>121</v>
      </c>
      <c r="C431" s="104"/>
      <c r="D431" s="30" t="s">
        <v>107</v>
      </c>
      <c r="E431" s="31" t="e">
        <f t="shared" ref="E431:W431" si="254">E430-E429</f>
        <v>#REF!</v>
      </c>
      <c r="F431" s="31" t="e">
        <f t="shared" si="254"/>
        <v>#REF!</v>
      </c>
      <c r="G431" s="31" t="e">
        <f t="shared" si="254"/>
        <v>#REF!</v>
      </c>
      <c r="H431" s="31" t="e">
        <f t="shared" si="254"/>
        <v>#REF!</v>
      </c>
      <c r="I431" s="31" t="e">
        <f t="shared" si="254"/>
        <v>#REF!</v>
      </c>
      <c r="J431" s="31" t="e">
        <f t="shared" si="254"/>
        <v>#REF!</v>
      </c>
      <c r="K431" s="31" t="e">
        <f t="shared" si="254"/>
        <v>#REF!</v>
      </c>
      <c r="L431" s="31" t="e">
        <f t="shared" si="254"/>
        <v>#REF!</v>
      </c>
      <c r="M431" s="31" t="e">
        <f t="shared" si="254"/>
        <v>#REF!</v>
      </c>
      <c r="N431" s="31" t="e">
        <f t="shared" si="254"/>
        <v>#REF!</v>
      </c>
      <c r="O431" s="31" t="e">
        <f t="shared" si="254"/>
        <v>#REF!</v>
      </c>
      <c r="P431" s="31" t="e">
        <f t="shared" si="254"/>
        <v>#REF!</v>
      </c>
      <c r="Q431" s="31" t="e">
        <f t="shared" si="254"/>
        <v>#REF!</v>
      </c>
      <c r="R431" s="31" t="e">
        <f t="shared" si="254"/>
        <v>#REF!</v>
      </c>
      <c r="S431" s="31" t="e">
        <f t="shared" si="254"/>
        <v>#REF!</v>
      </c>
      <c r="T431" s="31" t="e">
        <f t="shared" si="254"/>
        <v>#REF!</v>
      </c>
      <c r="U431" s="31" t="e">
        <f t="shared" si="254"/>
        <v>#REF!</v>
      </c>
      <c r="V431" s="31" t="e">
        <f t="shared" si="254"/>
        <v>#REF!</v>
      </c>
      <c r="W431" s="31" t="e">
        <f t="shared" si="254"/>
        <v>#REF!</v>
      </c>
    </row>
    <row r="432" spans="1:23" s="5" customFormat="1" ht="25.5" hidden="1" customHeight="1" outlineLevel="3" x14ac:dyDescent="0.2">
      <c r="A432" s="93"/>
      <c r="B432" s="81" t="s">
        <v>122</v>
      </c>
      <c r="C432" s="104"/>
      <c r="D432" s="106">
        <v>2.5000000000000001E-2</v>
      </c>
      <c r="E432" s="31"/>
      <c r="F432" s="31"/>
      <c r="G432" s="31"/>
      <c r="H432" s="31"/>
      <c r="I432" s="31"/>
      <c r="J432" s="31"/>
      <c r="K432" s="31"/>
      <c r="L432" s="31"/>
      <c r="M432" s="31"/>
      <c r="N432" s="31"/>
      <c r="O432" s="31"/>
      <c r="P432" s="31"/>
      <c r="Q432" s="31"/>
      <c r="R432" s="31"/>
      <c r="S432" s="31"/>
      <c r="T432" s="31"/>
      <c r="U432" s="31"/>
      <c r="V432" s="31"/>
      <c r="W432" s="31"/>
    </row>
    <row r="433" spans="1:23" s="5" customFormat="1" ht="12" hidden="1" outlineLevel="3" x14ac:dyDescent="0.2">
      <c r="A433" s="93"/>
      <c r="B433" s="81" t="s">
        <v>130</v>
      </c>
      <c r="C433" s="103"/>
      <c r="D433" s="30" t="s">
        <v>107</v>
      </c>
      <c r="E433" s="31" t="e">
        <f>IF(#REF!&gt;0,#REF!*$D436/1.2,IF(#REF!&gt;0,#REF!,0))</f>
        <v>#REF!</v>
      </c>
      <c r="F433" s="31" t="e">
        <f t="shared" ref="F433:W433" si="255">IF(E526&gt;0,E526*$D436/1.2,IF(E435&gt;0,E433,0))</f>
        <v>#REF!</v>
      </c>
      <c r="G433" s="31" t="e">
        <f t="shared" si="255"/>
        <v>#REF!</v>
      </c>
      <c r="H433" s="31" t="e">
        <f t="shared" si="255"/>
        <v>#REF!</v>
      </c>
      <c r="I433" s="31" t="e">
        <f t="shared" si="255"/>
        <v>#REF!</v>
      </c>
      <c r="J433" s="31" t="e">
        <f t="shared" si="255"/>
        <v>#REF!</v>
      </c>
      <c r="K433" s="31" t="e">
        <f t="shared" si="255"/>
        <v>#REF!</v>
      </c>
      <c r="L433" s="31" t="e">
        <f t="shared" si="255"/>
        <v>#REF!</v>
      </c>
      <c r="M433" s="31" t="e">
        <f t="shared" si="255"/>
        <v>#REF!</v>
      </c>
      <c r="N433" s="31" t="e">
        <f t="shared" si="255"/>
        <v>#REF!</v>
      </c>
      <c r="O433" s="31" t="e">
        <f t="shared" si="255"/>
        <v>#REF!</v>
      </c>
      <c r="P433" s="31" t="e">
        <f t="shared" si="255"/>
        <v>#REF!</v>
      </c>
      <c r="Q433" s="31" t="e">
        <f t="shared" si="255"/>
        <v>#REF!</v>
      </c>
      <c r="R433" s="31" t="e">
        <f t="shared" si="255"/>
        <v>#REF!</v>
      </c>
      <c r="S433" s="31" t="e">
        <f t="shared" si="255"/>
        <v>#REF!</v>
      </c>
      <c r="T433" s="31" t="e">
        <f t="shared" si="255"/>
        <v>#REF!</v>
      </c>
      <c r="U433" s="31" t="e">
        <f t="shared" si="255"/>
        <v>#REF!</v>
      </c>
      <c r="V433" s="31" t="e">
        <f t="shared" si="255"/>
        <v>#REF!</v>
      </c>
      <c r="W433" s="31" t="e">
        <f t="shared" si="255"/>
        <v>#REF!</v>
      </c>
    </row>
    <row r="434" spans="1:23" s="5" customFormat="1" ht="12" hidden="1" outlineLevel="4" x14ac:dyDescent="0.2">
      <c r="A434" s="93"/>
      <c r="B434" s="81" t="s">
        <v>120</v>
      </c>
      <c r="C434" s="104"/>
      <c r="D434" s="30" t="s">
        <v>107</v>
      </c>
      <c r="E434" s="31" t="e">
        <f>IF(#REF!&gt;0,#REF!/1.2,#REF!)</f>
        <v>#REF!</v>
      </c>
      <c r="F434" s="31" t="e">
        <f t="shared" ref="F434:W434" si="256">IF(E526&gt;0,E526/1.2,E435)</f>
        <v>#REF!</v>
      </c>
      <c r="G434" s="31" t="e">
        <f t="shared" si="256"/>
        <v>#REF!</v>
      </c>
      <c r="H434" s="31" t="e">
        <f t="shared" si="256"/>
        <v>#REF!</v>
      </c>
      <c r="I434" s="31" t="e">
        <f t="shared" si="256"/>
        <v>#REF!</v>
      </c>
      <c r="J434" s="31" t="e">
        <f t="shared" si="256"/>
        <v>#REF!</v>
      </c>
      <c r="K434" s="31" t="e">
        <f t="shared" si="256"/>
        <v>#REF!</v>
      </c>
      <c r="L434" s="31" t="e">
        <f t="shared" si="256"/>
        <v>#REF!</v>
      </c>
      <c r="M434" s="31" t="e">
        <f t="shared" si="256"/>
        <v>#REF!</v>
      </c>
      <c r="N434" s="31" t="e">
        <f t="shared" si="256"/>
        <v>#REF!</v>
      </c>
      <c r="O434" s="31" t="e">
        <f t="shared" si="256"/>
        <v>#REF!</v>
      </c>
      <c r="P434" s="31" t="e">
        <f t="shared" si="256"/>
        <v>#REF!</v>
      </c>
      <c r="Q434" s="31" t="e">
        <f t="shared" si="256"/>
        <v>#REF!</v>
      </c>
      <c r="R434" s="31" t="e">
        <f t="shared" si="256"/>
        <v>#REF!</v>
      </c>
      <c r="S434" s="31" t="e">
        <f t="shared" si="256"/>
        <v>#REF!</v>
      </c>
      <c r="T434" s="31" t="e">
        <f t="shared" si="256"/>
        <v>#REF!</v>
      </c>
      <c r="U434" s="31" t="e">
        <f t="shared" si="256"/>
        <v>#REF!</v>
      </c>
      <c r="V434" s="31" t="e">
        <f t="shared" si="256"/>
        <v>#REF!</v>
      </c>
      <c r="W434" s="31" t="e">
        <f t="shared" si="256"/>
        <v>#REF!</v>
      </c>
    </row>
    <row r="435" spans="1:23" s="5" customFormat="1" ht="12" hidden="1" outlineLevel="4" x14ac:dyDescent="0.2">
      <c r="A435" s="93"/>
      <c r="B435" s="81" t="s">
        <v>121</v>
      </c>
      <c r="C435" s="104"/>
      <c r="D435" s="30" t="s">
        <v>107</v>
      </c>
      <c r="E435" s="31" t="e">
        <f t="shared" ref="E435:W435" si="257">E434-E433</f>
        <v>#REF!</v>
      </c>
      <c r="F435" s="31" t="e">
        <f t="shared" si="257"/>
        <v>#REF!</v>
      </c>
      <c r="G435" s="31" t="e">
        <f t="shared" si="257"/>
        <v>#REF!</v>
      </c>
      <c r="H435" s="31" t="e">
        <f t="shared" si="257"/>
        <v>#REF!</v>
      </c>
      <c r="I435" s="31" t="e">
        <f t="shared" si="257"/>
        <v>#REF!</v>
      </c>
      <c r="J435" s="31" t="e">
        <f t="shared" si="257"/>
        <v>#REF!</v>
      </c>
      <c r="K435" s="31" t="e">
        <f t="shared" si="257"/>
        <v>#REF!</v>
      </c>
      <c r="L435" s="31" t="e">
        <f t="shared" si="257"/>
        <v>#REF!</v>
      </c>
      <c r="M435" s="31" t="e">
        <f t="shared" si="257"/>
        <v>#REF!</v>
      </c>
      <c r="N435" s="31" t="e">
        <f t="shared" si="257"/>
        <v>#REF!</v>
      </c>
      <c r="O435" s="31" t="e">
        <f t="shared" si="257"/>
        <v>#REF!</v>
      </c>
      <c r="P435" s="31" t="e">
        <f t="shared" si="257"/>
        <v>#REF!</v>
      </c>
      <c r="Q435" s="31" t="e">
        <f t="shared" si="257"/>
        <v>#REF!</v>
      </c>
      <c r="R435" s="31" t="e">
        <f t="shared" si="257"/>
        <v>#REF!</v>
      </c>
      <c r="S435" s="31" t="e">
        <f t="shared" si="257"/>
        <v>#REF!</v>
      </c>
      <c r="T435" s="31" t="e">
        <f t="shared" si="257"/>
        <v>#REF!</v>
      </c>
      <c r="U435" s="31" t="e">
        <f t="shared" si="257"/>
        <v>#REF!</v>
      </c>
      <c r="V435" s="31" t="e">
        <f t="shared" si="257"/>
        <v>#REF!</v>
      </c>
      <c r="W435" s="31" t="e">
        <f t="shared" si="257"/>
        <v>#REF!</v>
      </c>
    </row>
    <row r="436" spans="1:23" s="5" customFormat="1" ht="24.75" hidden="1" customHeight="1" outlineLevel="4" x14ac:dyDescent="0.2">
      <c r="A436" s="93"/>
      <c r="B436" s="81" t="s">
        <v>122</v>
      </c>
      <c r="C436" s="104"/>
      <c r="D436" s="105">
        <v>0.1</v>
      </c>
      <c r="E436" s="31"/>
      <c r="F436" s="31"/>
      <c r="G436" s="31"/>
      <c r="H436" s="31"/>
      <c r="I436" s="31"/>
      <c r="J436" s="31"/>
      <c r="K436" s="31"/>
      <c r="L436" s="31"/>
      <c r="M436" s="31"/>
      <c r="N436" s="31"/>
      <c r="O436" s="31"/>
      <c r="P436" s="31"/>
      <c r="Q436" s="31"/>
      <c r="R436" s="31"/>
      <c r="S436" s="31"/>
      <c r="T436" s="31"/>
      <c r="U436" s="31"/>
      <c r="V436" s="31"/>
      <c r="W436" s="31"/>
    </row>
    <row r="437" spans="1:23" s="5" customFormat="1" ht="12" hidden="1" outlineLevel="3" x14ac:dyDescent="0.2">
      <c r="A437" s="93"/>
      <c r="B437" s="81" t="s">
        <v>131</v>
      </c>
      <c r="C437" s="103"/>
      <c r="D437" s="30" t="s">
        <v>107</v>
      </c>
      <c r="E437" s="31" t="e">
        <f>IF(#REF!&gt;0,#REF!*$D440/1.2,IF(#REF!&gt;0,#REF!,0))</f>
        <v>#REF!</v>
      </c>
      <c r="F437" s="31" t="e">
        <f t="shared" ref="F437:W437" si="258">IF(E527&gt;0,E527*$D440/1.2,IF(E439&gt;0,E437,0))</f>
        <v>#REF!</v>
      </c>
      <c r="G437" s="31" t="e">
        <f t="shared" si="258"/>
        <v>#REF!</v>
      </c>
      <c r="H437" s="31" t="e">
        <f t="shared" si="258"/>
        <v>#REF!</v>
      </c>
      <c r="I437" s="31" t="e">
        <f t="shared" si="258"/>
        <v>#REF!</v>
      </c>
      <c r="J437" s="31" t="e">
        <f t="shared" si="258"/>
        <v>#REF!</v>
      </c>
      <c r="K437" s="31" t="e">
        <f t="shared" si="258"/>
        <v>#REF!</v>
      </c>
      <c r="L437" s="31" t="e">
        <f t="shared" si="258"/>
        <v>#REF!</v>
      </c>
      <c r="M437" s="31" t="e">
        <f t="shared" si="258"/>
        <v>#REF!</v>
      </c>
      <c r="N437" s="31" t="e">
        <f t="shared" si="258"/>
        <v>#REF!</v>
      </c>
      <c r="O437" s="31" t="e">
        <f t="shared" si="258"/>
        <v>#REF!</v>
      </c>
      <c r="P437" s="31" t="e">
        <f t="shared" si="258"/>
        <v>#REF!</v>
      </c>
      <c r="Q437" s="31" t="e">
        <f t="shared" si="258"/>
        <v>#REF!</v>
      </c>
      <c r="R437" s="31" t="e">
        <f t="shared" si="258"/>
        <v>#REF!</v>
      </c>
      <c r="S437" s="31" t="e">
        <f t="shared" si="258"/>
        <v>#REF!</v>
      </c>
      <c r="T437" s="31" t="e">
        <f t="shared" si="258"/>
        <v>#REF!</v>
      </c>
      <c r="U437" s="31" t="e">
        <f t="shared" si="258"/>
        <v>#REF!</v>
      </c>
      <c r="V437" s="31" t="e">
        <f t="shared" si="258"/>
        <v>#REF!</v>
      </c>
      <c r="W437" s="31" t="e">
        <f t="shared" si="258"/>
        <v>#REF!</v>
      </c>
    </row>
    <row r="438" spans="1:23" s="5" customFormat="1" ht="12" hidden="1" outlineLevel="4" x14ac:dyDescent="0.2">
      <c r="A438" s="93"/>
      <c r="B438" s="81" t="s">
        <v>120</v>
      </c>
      <c r="C438" s="104"/>
      <c r="D438" s="30" t="s">
        <v>107</v>
      </c>
      <c r="E438" s="31" t="e">
        <f>IF(#REF!&gt;0,#REF!/1.2,#REF!)</f>
        <v>#REF!</v>
      </c>
      <c r="F438" s="31" t="e">
        <f t="shared" ref="F438:W438" si="259">IF(E527&gt;0,E527/1.2,E439)</f>
        <v>#REF!</v>
      </c>
      <c r="G438" s="31" t="e">
        <f t="shared" si="259"/>
        <v>#REF!</v>
      </c>
      <c r="H438" s="31" t="e">
        <f t="shared" si="259"/>
        <v>#REF!</v>
      </c>
      <c r="I438" s="31" t="e">
        <f t="shared" si="259"/>
        <v>#REF!</v>
      </c>
      <c r="J438" s="31" t="e">
        <f t="shared" si="259"/>
        <v>#REF!</v>
      </c>
      <c r="K438" s="31" t="e">
        <f t="shared" si="259"/>
        <v>#REF!</v>
      </c>
      <c r="L438" s="31" t="e">
        <f t="shared" si="259"/>
        <v>#REF!</v>
      </c>
      <c r="M438" s="31" t="e">
        <f t="shared" si="259"/>
        <v>#REF!</v>
      </c>
      <c r="N438" s="31" t="e">
        <f t="shared" si="259"/>
        <v>#REF!</v>
      </c>
      <c r="O438" s="31" t="e">
        <f t="shared" si="259"/>
        <v>#REF!</v>
      </c>
      <c r="P438" s="31" t="e">
        <f t="shared" si="259"/>
        <v>#REF!</v>
      </c>
      <c r="Q438" s="31" t="e">
        <f t="shared" si="259"/>
        <v>#REF!</v>
      </c>
      <c r="R438" s="31" t="e">
        <f t="shared" si="259"/>
        <v>#REF!</v>
      </c>
      <c r="S438" s="31" t="e">
        <f t="shared" si="259"/>
        <v>#REF!</v>
      </c>
      <c r="T438" s="31" t="e">
        <f t="shared" si="259"/>
        <v>#REF!</v>
      </c>
      <c r="U438" s="31" t="e">
        <f t="shared" si="259"/>
        <v>#REF!</v>
      </c>
      <c r="V438" s="31" t="e">
        <f t="shared" si="259"/>
        <v>#REF!</v>
      </c>
      <c r="W438" s="31" t="e">
        <f t="shared" si="259"/>
        <v>#REF!</v>
      </c>
    </row>
    <row r="439" spans="1:23" s="5" customFormat="1" ht="12" hidden="1" outlineLevel="4" x14ac:dyDescent="0.2">
      <c r="A439" s="93"/>
      <c r="B439" s="81" t="s">
        <v>121</v>
      </c>
      <c r="C439" s="104"/>
      <c r="D439" s="30" t="s">
        <v>107</v>
      </c>
      <c r="E439" s="31" t="e">
        <f t="shared" ref="E439:W439" si="260">E438-E437</f>
        <v>#REF!</v>
      </c>
      <c r="F439" s="31" t="e">
        <f t="shared" si="260"/>
        <v>#REF!</v>
      </c>
      <c r="G439" s="31" t="e">
        <f t="shared" si="260"/>
        <v>#REF!</v>
      </c>
      <c r="H439" s="31" t="e">
        <f t="shared" si="260"/>
        <v>#REF!</v>
      </c>
      <c r="I439" s="31" t="e">
        <f t="shared" si="260"/>
        <v>#REF!</v>
      </c>
      <c r="J439" s="31" t="e">
        <f t="shared" si="260"/>
        <v>#REF!</v>
      </c>
      <c r="K439" s="31" t="e">
        <f t="shared" si="260"/>
        <v>#REF!</v>
      </c>
      <c r="L439" s="31" t="e">
        <f t="shared" si="260"/>
        <v>#REF!</v>
      </c>
      <c r="M439" s="31" t="e">
        <f t="shared" si="260"/>
        <v>#REF!</v>
      </c>
      <c r="N439" s="31" t="e">
        <f t="shared" si="260"/>
        <v>#REF!</v>
      </c>
      <c r="O439" s="31" t="e">
        <f t="shared" si="260"/>
        <v>#REF!</v>
      </c>
      <c r="P439" s="31" t="e">
        <f t="shared" si="260"/>
        <v>#REF!</v>
      </c>
      <c r="Q439" s="31" t="e">
        <f t="shared" si="260"/>
        <v>#REF!</v>
      </c>
      <c r="R439" s="31" t="e">
        <f t="shared" si="260"/>
        <v>#REF!</v>
      </c>
      <c r="S439" s="31" t="e">
        <f t="shared" si="260"/>
        <v>#REF!</v>
      </c>
      <c r="T439" s="31" t="e">
        <f t="shared" si="260"/>
        <v>#REF!</v>
      </c>
      <c r="U439" s="31" t="e">
        <f t="shared" si="260"/>
        <v>#REF!</v>
      </c>
      <c r="V439" s="31" t="e">
        <f t="shared" si="260"/>
        <v>#REF!</v>
      </c>
      <c r="W439" s="31" t="e">
        <f t="shared" si="260"/>
        <v>#REF!</v>
      </c>
    </row>
    <row r="440" spans="1:23" s="5" customFormat="1" ht="23.25" hidden="1" customHeight="1" outlineLevel="4" x14ac:dyDescent="0.2">
      <c r="A440" s="93"/>
      <c r="B440" s="81" t="s">
        <v>122</v>
      </c>
      <c r="C440" s="104"/>
      <c r="D440" s="105">
        <v>0.2</v>
      </c>
      <c r="E440" s="31"/>
      <c r="F440" s="31"/>
      <c r="G440" s="31"/>
      <c r="H440" s="31"/>
      <c r="I440" s="31"/>
      <c r="J440" s="31"/>
      <c r="K440" s="31"/>
      <c r="L440" s="31"/>
      <c r="M440" s="31"/>
      <c r="N440" s="31"/>
      <c r="O440" s="31"/>
      <c r="P440" s="31"/>
      <c r="Q440" s="31"/>
      <c r="R440" s="31"/>
      <c r="S440" s="31"/>
      <c r="T440" s="31"/>
      <c r="U440" s="31"/>
      <c r="V440" s="31"/>
      <c r="W440" s="31"/>
    </row>
    <row r="441" spans="1:23" s="5" customFormat="1" ht="12" hidden="1" outlineLevel="3" x14ac:dyDescent="0.2">
      <c r="A441" s="93"/>
      <c r="B441" s="81" t="s">
        <v>132</v>
      </c>
      <c r="C441" s="103"/>
      <c r="D441" s="30" t="s">
        <v>107</v>
      </c>
      <c r="E441" s="31" t="e">
        <f>IF(#REF!&gt;0,#REF!*$D444/1.2,IF(#REF!&gt;0,#REF!,0))</f>
        <v>#REF!</v>
      </c>
      <c r="F441" s="31" t="e">
        <f t="shared" ref="F441:W441" si="261">IF(E528&gt;0,E528*$D444/1.2,IF(E443&gt;0,E441,0))</f>
        <v>#REF!</v>
      </c>
      <c r="G441" s="31" t="e">
        <f t="shared" si="261"/>
        <v>#REF!</v>
      </c>
      <c r="H441" s="31" t="e">
        <f t="shared" si="261"/>
        <v>#REF!</v>
      </c>
      <c r="I441" s="31" t="e">
        <f t="shared" si="261"/>
        <v>#REF!</v>
      </c>
      <c r="J441" s="31" t="e">
        <f t="shared" si="261"/>
        <v>#REF!</v>
      </c>
      <c r="K441" s="31" t="e">
        <f t="shared" si="261"/>
        <v>#REF!</v>
      </c>
      <c r="L441" s="31" t="e">
        <f t="shared" si="261"/>
        <v>#REF!</v>
      </c>
      <c r="M441" s="31" t="e">
        <f t="shared" si="261"/>
        <v>#REF!</v>
      </c>
      <c r="N441" s="31" t="e">
        <f t="shared" si="261"/>
        <v>#REF!</v>
      </c>
      <c r="O441" s="31" t="e">
        <f t="shared" si="261"/>
        <v>#REF!</v>
      </c>
      <c r="P441" s="31" t="e">
        <f t="shared" si="261"/>
        <v>#REF!</v>
      </c>
      <c r="Q441" s="31" t="e">
        <f t="shared" si="261"/>
        <v>#REF!</v>
      </c>
      <c r="R441" s="31" t="e">
        <f t="shared" si="261"/>
        <v>#REF!</v>
      </c>
      <c r="S441" s="31" t="e">
        <f t="shared" si="261"/>
        <v>#REF!</v>
      </c>
      <c r="T441" s="31" t="e">
        <f t="shared" si="261"/>
        <v>#REF!</v>
      </c>
      <c r="U441" s="31" t="e">
        <f t="shared" si="261"/>
        <v>#REF!</v>
      </c>
      <c r="V441" s="31" t="e">
        <f t="shared" si="261"/>
        <v>#REF!</v>
      </c>
      <c r="W441" s="31" t="e">
        <f t="shared" si="261"/>
        <v>#REF!</v>
      </c>
    </row>
    <row r="442" spans="1:23" s="5" customFormat="1" ht="12" hidden="1" outlineLevel="4" x14ac:dyDescent="0.2">
      <c r="A442" s="93"/>
      <c r="B442" s="81" t="s">
        <v>120</v>
      </c>
      <c r="C442" s="104"/>
      <c r="D442" s="30" t="s">
        <v>107</v>
      </c>
      <c r="E442" s="31" t="e">
        <f>IF(#REF!&gt;0,#REF!/1.2,#REF!)</f>
        <v>#REF!</v>
      </c>
      <c r="F442" s="31" t="e">
        <f t="shared" ref="F442:W442" si="262">IF(E528&gt;0,E528/1.2,E443)</f>
        <v>#REF!</v>
      </c>
      <c r="G442" s="31" t="e">
        <f t="shared" si="262"/>
        <v>#REF!</v>
      </c>
      <c r="H442" s="31" t="e">
        <f t="shared" si="262"/>
        <v>#REF!</v>
      </c>
      <c r="I442" s="31" t="e">
        <f t="shared" si="262"/>
        <v>#REF!</v>
      </c>
      <c r="J442" s="31" t="e">
        <f t="shared" si="262"/>
        <v>#REF!</v>
      </c>
      <c r="K442" s="31" t="e">
        <f t="shared" si="262"/>
        <v>#REF!</v>
      </c>
      <c r="L442" s="31" t="e">
        <f t="shared" si="262"/>
        <v>#REF!</v>
      </c>
      <c r="M442" s="31" t="e">
        <f t="shared" si="262"/>
        <v>#REF!</v>
      </c>
      <c r="N442" s="31" t="e">
        <f t="shared" si="262"/>
        <v>#REF!</v>
      </c>
      <c r="O442" s="31" t="e">
        <f t="shared" si="262"/>
        <v>#REF!</v>
      </c>
      <c r="P442" s="31" t="e">
        <f t="shared" si="262"/>
        <v>#REF!</v>
      </c>
      <c r="Q442" s="31" t="e">
        <f t="shared" si="262"/>
        <v>#REF!</v>
      </c>
      <c r="R442" s="31" t="e">
        <f t="shared" si="262"/>
        <v>#REF!</v>
      </c>
      <c r="S442" s="31" t="e">
        <f t="shared" si="262"/>
        <v>#REF!</v>
      </c>
      <c r="T442" s="31" t="e">
        <f t="shared" si="262"/>
        <v>#REF!</v>
      </c>
      <c r="U442" s="31" t="e">
        <f t="shared" si="262"/>
        <v>#REF!</v>
      </c>
      <c r="V442" s="31" t="e">
        <f t="shared" si="262"/>
        <v>#REF!</v>
      </c>
      <c r="W442" s="31" t="e">
        <f t="shared" si="262"/>
        <v>#REF!</v>
      </c>
    </row>
    <row r="443" spans="1:23" s="5" customFormat="1" ht="12" hidden="1" outlineLevel="4" x14ac:dyDescent="0.2">
      <c r="A443" s="93"/>
      <c r="B443" s="81" t="s">
        <v>121</v>
      </c>
      <c r="C443" s="104"/>
      <c r="D443" s="30" t="s">
        <v>107</v>
      </c>
      <c r="E443" s="31" t="e">
        <f t="shared" ref="E443:W443" si="263">E442-E441</f>
        <v>#REF!</v>
      </c>
      <c r="F443" s="31" t="e">
        <f t="shared" si="263"/>
        <v>#REF!</v>
      </c>
      <c r="G443" s="31" t="e">
        <f t="shared" si="263"/>
        <v>#REF!</v>
      </c>
      <c r="H443" s="31" t="e">
        <f t="shared" si="263"/>
        <v>#REF!</v>
      </c>
      <c r="I443" s="31" t="e">
        <f t="shared" si="263"/>
        <v>#REF!</v>
      </c>
      <c r="J443" s="31" t="e">
        <f t="shared" si="263"/>
        <v>#REF!</v>
      </c>
      <c r="K443" s="31" t="e">
        <f t="shared" si="263"/>
        <v>#REF!</v>
      </c>
      <c r="L443" s="31" t="e">
        <f t="shared" si="263"/>
        <v>#REF!</v>
      </c>
      <c r="M443" s="31" t="e">
        <f t="shared" si="263"/>
        <v>#REF!</v>
      </c>
      <c r="N443" s="31" t="e">
        <f t="shared" si="263"/>
        <v>#REF!</v>
      </c>
      <c r="O443" s="31" t="e">
        <f t="shared" si="263"/>
        <v>#REF!</v>
      </c>
      <c r="P443" s="31" t="e">
        <f t="shared" si="263"/>
        <v>#REF!</v>
      </c>
      <c r="Q443" s="31" t="e">
        <f t="shared" si="263"/>
        <v>#REF!</v>
      </c>
      <c r="R443" s="31" t="e">
        <f t="shared" si="263"/>
        <v>#REF!</v>
      </c>
      <c r="S443" s="31" t="e">
        <f t="shared" si="263"/>
        <v>#REF!</v>
      </c>
      <c r="T443" s="31" t="e">
        <f t="shared" si="263"/>
        <v>#REF!</v>
      </c>
      <c r="U443" s="31" t="e">
        <f t="shared" si="263"/>
        <v>#REF!</v>
      </c>
      <c r="V443" s="31" t="e">
        <f t="shared" si="263"/>
        <v>#REF!</v>
      </c>
      <c r="W443" s="31" t="e">
        <f t="shared" si="263"/>
        <v>#REF!</v>
      </c>
    </row>
    <row r="444" spans="1:23" s="5" customFormat="1" ht="25.5" hidden="1" customHeight="1" outlineLevel="4" x14ac:dyDescent="0.2">
      <c r="A444" s="93"/>
      <c r="B444" s="81" t="s">
        <v>122</v>
      </c>
      <c r="C444" s="104"/>
      <c r="D444" s="105">
        <v>0.05</v>
      </c>
      <c r="E444" s="31"/>
      <c r="F444" s="31"/>
      <c r="G444" s="31"/>
      <c r="H444" s="31"/>
      <c r="I444" s="31"/>
      <c r="J444" s="31"/>
      <c r="K444" s="31"/>
      <c r="L444" s="31"/>
      <c r="M444" s="31"/>
      <c r="N444" s="31"/>
      <c r="O444" s="31"/>
      <c r="P444" s="31"/>
      <c r="Q444" s="31"/>
      <c r="R444" s="31"/>
      <c r="S444" s="31"/>
      <c r="T444" s="31"/>
      <c r="U444" s="31"/>
      <c r="V444" s="31"/>
      <c r="W444" s="31"/>
    </row>
    <row r="445" spans="1:23" s="5" customFormat="1" ht="12" hidden="1" outlineLevel="3" x14ac:dyDescent="0.2">
      <c r="A445" s="93"/>
      <c r="B445" s="81" t="s">
        <v>133</v>
      </c>
      <c r="C445" s="103"/>
      <c r="D445" s="30" t="s">
        <v>107</v>
      </c>
      <c r="E445" s="31" t="e">
        <f>IF(#REF!&gt;0,#REF!*$D448/1.2,IF(#REF!&gt;0,#REF!,0))</f>
        <v>#REF!</v>
      </c>
      <c r="F445" s="31" t="e">
        <f t="shared" ref="F445:W445" si="264">IF(E529&gt;0,E529*$D448/1.2,IF(E447&gt;0,E445,0))</f>
        <v>#REF!</v>
      </c>
      <c r="G445" s="31" t="e">
        <f t="shared" si="264"/>
        <v>#REF!</v>
      </c>
      <c r="H445" s="31" t="e">
        <f t="shared" si="264"/>
        <v>#REF!</v>
      </c>
      <c r="I445" s="31" t="e">
        <f t="shared" si="264"/>
        <v>#REF!</v>
      </c>
      <c r="J445" s="31" t="e">
        <f t="shared" si="264"/>
        <v>#REF!</v>
      </c>
      <c r="K445" s="31" t="e">
        <f t="shared" si="264"/>
        <v>#REF!</v>
      </c>
      <c r="L445" s="31" t="e">
        <f t="shared" si="264"/>
        <v>#REF!</v>
      </c>
      <c r="M445" s="31" t="e">
        <f t="shared" si="264"/>
        <v>#REF!</v>
      </c>
      <c r="N445" s="31" t="e">
        <f t="shared" si="264"/>
        <v>#REF!</v>
      </c>
      <c r="O445" s="31" t="e">
        <f t="shared" si="264"/>
        <v>#REF!</v>
      </c>
      <c r="P445" s="31" t="e">
        <f t="shared" si="264"/>
        <v>#REF!</v>
      </c>
      <c r="Q445" s="31" t="e">
        <f t="shared" si="264"/>
        <v>#REF!</v>
      </c>
      <c r="R445" s="31" t="e">
        <f t="shared" si="264"/>
        <v>#REF!</v>
      </c>
      <c r="S445" s="31" t="e">
        <f t="shared" si="264"/>
        <v>#REF!</v>
      </c>
      <c r="T445" s="31" t="e">
        <f t="shared" si="264"/>
        <v>#REF!</v>
      </c>
      <c r="U445" s="31" t="e">
        <f t="shared" si="264"/>
        <v>#REF!</v>
      </c>
      <c r="V445" s="31" t="e">
        <f t="shared" si="264"/>
        <v>#REF!</v>
      </c>
      <c r="W445" s="31" t="e">
        <f t="shared" si="264"/>
        <v>#REF!</v>
      </c>
    </row>
    <row r="446" spans="1:23" s="5" customFormat="1" ht="12" hidden="1" outlineLevel="4" x14ac:dyDescent="0.2">
      <c r="A446" s="93"/>
      <c r="B446" s="81" t="s">
        <v>120</v>
      </c>
      <c r="C446" s="104"/>
      <c r="D446" s="30" t="s">
        <v>107</v>
      </c>
      <c r="E446" s="31" t="e">
        <f>IF(#REF!&gt;0,#REF!/1.2,#REF!)</f>
        <v>#REF!</v>
      </c>
      <c r="F446" s="31" t="e">
        <f t="shared" ref="F446:W446" si="265">IF(E529&gt;0,E529/1.2,E447)</f>
        <v>#REF!</v>
      </c>
      <c r="G446" s="31" t="e">
        <f t="shared" si="265"/>
        <v>#REF!</v>
      </c>
      <c r="H446" s="31" t="e">
        <f t="shared" si="265"/>
        <v>#REF!</v>
      </c>
      <c r="I446" s="31" t="e">
        <f t="shared" si="265"/>
        <v>#REF!</v>
      </c>
      <c r="J446" s="31" t="e">
        <f t="shared" si="265"/>
        <v>#REF!</v>
      </c>
      <c r="K446" s="31" t="e">
        <f t="shared" si="265"/>
        <v>#REF!</v>
      </c>
      <c r="L446" s="31" t="e">
        <f t="shared" si="265"/>
        <v>#REF!</v>
      </c>
      <c r="M446" s="31" t="e">
        <f t="shared" si="265"/>
        <v>#REF!</v>
      </c>
      <c r="N446" s="31" t="e">
        <f t="shared" si="265"/>
        <v>#REF!</v>
      </c>
      <c r="O446" s="31" t="e">
        <f t="shared" si="265"/>
        <v>#REF!</v>
      </c>
      <c r="P446" s="31" t="e">
        <f t="shared" si="265"/>
        <v>#REF!</v>
      </c>
      <c r="Q446" s="31" t="e">
        <f t="shared" si="265"/>
        <v>#REF!</v>
      </c>
      <c r="R446" s="31" t="e">
        <f t="shared" si="265"/>
        <v>#REF!</v>
      </c>
      <c r="S446" s="31" t="e">
        <f t="shared" si="265"/>
        <v>#REF!</v>
      </c>
      <c r="T446" s="31" t="e">
        <f t="shared" si="265"/>
        <v>#REF!</v>
      </c>
      <c r="U446" s="31" t="e">
        <f t="shared" si="265"/>
        <v>#REF!</v>
      </c>
      <c r="V446" s="31" t="e">
        <f t="shared" si="265"/>
        <v>#REF!</v>
      </c>
      <c r="W446" s="31" t="e">
        <f t="shared" si="265"/>
        <v>#REF!</v>
      </c>
    </row>
    <row r="447" spans="1:23" s="5" customFormat="1" ht="12" hidden="1" outlineLevel="4" x14ac:dyDescent="0.2">
      <c r="A447" s="93"/>
      <c r="B447" s="81" t="s">
        <v>121</v>
      </c>
      <c r="C447" s="104"/>
      <c r="D447" s="30" t="s">
        <v>107</v>
      </c>
      <c r="E447" s="31" t="e">
        <f t="shared" ref="E447:W447" si="266">E446-E445</f>
        <v>#REF!</v>
      </c>
      <c r="F447" s="31" t="e">
        <f t="shared" si="266"/>
        <v>#REF!</v>
      </c>
      <c r="G447" s="31" t="e">
        <f t="shared" si="266"/>
        <v>#REF!</v>
      </c>
      <c r="H447" s="31" t="e">
        <f t="shared" si="266"/>
        <v>#REF!</v>
      </c>
      <c r="I447" s="31" t="e">
        <f t="shared" si="266"/>
        <v>#REF!</v>
      </c>
      <c r="J447" s="31" t="e">
        <f t="shared" si="266"/>
        <v>#REF!</v>
      </c>
      <c r="K447" s="31" t="e">
        <f t="shared" si="266"/>
        <v>#REF!</v>
      </c>
      <c r="L447" s="31" t="e">
        <f t="shared" si="266"/>
        <v>#REF!</v>
      </c>
      <c r="M447" s="31" t="e">
        <f t="shared" si="266"/>
        <v>#REF!</v>
      </c>
      <c r="N447" s="31" t="e">
        <f t="shared" si="266"/>
        <v>#REF!</v>
      </c>
      <c r="O447" s="31" t="e">
        <f t="shared" si="266"/>
        <v>#REF!</v>
      </c>
      <c r="P447" s="31" t="e">
        <f t="shared" si="266"/>
        <v>#REF!</v>
      </c>
      <c r="Q447" s="31" t="e">
        <f t="shared" si="266"/>
        <v>#REF!</v>
      </c>
      <c r="R447" s="31" t="e">
        <f t="shared" si="266"/>
        <v>#REF!</v>
      </c>
      <c r="S447" s="31" t="e">
        <f t="shared" si="266"/>
        <v>#REF!</v>
      </c>
      <c r="T447" s="31" t="e">
        <f t="shared" si="266"/>
        <v>#REF!</v>
      </c>
      <c r="U447" s="31" t="e">
        <f t="shared" si="266"/>
        <v>#REF!</v>
      </c>
      <c r="V447" s="31" t="e">
        <f t="shared" si="266"/>
        <v>#REF!</v>
      </c>
      <c r="W447" s="31" t="e">
        <f t="shared" si="266"/>
        <v>#REF!</v>
      </c>
    </row>
    <row r="448" spans="1:23" s="5" customFormat="1" ht="24.75" hidden="1" customHeight="1" outlineLevel="4" x14ac:dyDescent="0.2">
      <c r="A448" s="93"/>
      <c r="B448" s="81" t="s">
        <v>122</v>
      </c>
      <c r="C448" s="104"/>
      <c r="D448" s="106">
        <v>2.5000000000000001E-2</v>
      </c>
      <c r="E448" s="31"/>
      <c r="F448" s="31"/>
      <c r="G448" s="31"/>
      <c r="H448" s="31"/>
      <c r="I448" s="31"/>
      <c r="J448" s="31"/>
      <c r="K448" s="31"/>
      <c r="L448" s="31"/>
      <c r="M448" s="31"/>
      <c r="N448" s="31"/>
      <c r="O448" s="31"/>
      <c r="P448" s="31"/>
      <c r="Q448" s="31"/>
      <c r="R448" s="31"/>
      <c r="S448" s="31"/>
      <c r="T448" s="31"/>
      <c r="U448" s="31"/>
      <c r="V448" s="31"/>
      <c r="W448" s="31"/>
    </row>
    <row r="449" spans="1:23" s="5" customFormat="1" ht="12" hidden="1" outlineLevel="3" x14ac:dyDescent="0.2">
      <c r="A449" s="93"/>
      <c r="B449" s="81" t="s">
        <v>134</v>
      </c>
      <c r="C449" s="103"/>
      <c r="D449" s="30" t="s">
        <v>107</v>
      </c>
      <c r="E449" s="31" t="e">
        <f>IF(#REF!&gt;0,#REF!*$D452/1.2,IF(#REF!&gt;0,#REF!,0))</f>
        <v>#REF!</v>
      </c>
      <c r="F449" s="31" t="e">
        <f t="shared" ref="F449:W449" si="267">IF(E530&gt;0,E530*$D452/1.2,IF(E451&gt;0,E449,0))</f>
        <v>#REF!</v>
      </c>
      <c r="G449" s="31" t="e">
        <f t="shared" si="267"/>
        <v>#REF!</v>
      </c>
      <c r="H449" s="31" t="e">
        <f t="shared" si="267"/>
        <v>#REF!</v>
      </c>
      <c r="I449" s="31" t="e">
        <f t="shared" si="267"/>
        <v>#REF!</v>
      </c>
      <c r="J449" s="31" t="e">
        <f t="shared" si="267"/>
        <v>#REF!</v>
      </c>
      <c r="K449" s="31" t="e">
        <f t="shared" si="267"/>
        <v>#REF!</v>
      </c>
      <c r="L449" s="31" t="e">
        <f t="shared" si="267"/>
        <v>#REF!</v>
      </c>
      <c r="M449" s="31" t="e">
        <f t="shared" si="267"/>
        <v>#REF!</v>
      </c>
      <c r="N449" s="31" t="e">
        <f t="shared" si="267"/>
        <v>#REF!</v>
      </c>
      <c r="O449" s="31" t="e">
        <f t="shared" si="267"/>
        <v>#REF!</v>
      </c>
      <c r="P449" s="31" t="e">
        <f t="shared" si="267"/>
        <v>#REF!</v>
      </c>
      <c r="Q449" s="31" t="e">
        <f t="shared" si="267"/>
        <v>#REF!</v>
      </c>
      <c r="R449" s="31" t="e">
        <f t="shared" si="267"/>
        <v>#REF!</v>
      </c>
      <c r="S449" s="31" t="e">
        <f t="shared" si="267"/>
        <v>#REF!</v>
      </c>
      <c r="T449" s="31" t="e">
        <f t="shared" si="267"/>
        <v>#REF!</v>
      </c>
      <c r="U449" s="31" t="e">
        <f t="shared" si="267"/>
        <v>#REF!</v>
      </c>
      <c r="V449" s="31" t="e">
        <f t="shared" si="267"/>
        <v>#REF!</v>
      </c>
      <c r="W449" s="31" t="e">
        <f t="shared" si="267"/>
        <v>#REF!</v>
      </c>
    </row>
    <row r="450" spans="1:23" s="5" customFormat="1" ht="12" hidden="1" outlineLevel="4" x14ac:dyDescent="0.2">
      <c r="A450" s="93"/>
      <c r="B450" s="81" t="s">
        <v>120</v>
      </c>
      <c r="C450" s="104"/>
      <c r="D450" s="30" t="s">
        <v>107</v>
      </c>
      <c r="E450" s="31" t="e">
        <f>IF(#REF!&gt;0,#REF!/1.2,#REF!)</f>
        <v>#REF!</v>
      </c>
      <c r="F450" s="31" t="e">
        <f t="shared" ref="F450:W450" si="268">IF(E530&gt;0,E530/1.2,E451)</f>
        <v>#REF!</v>
      </c>
      <c r="G450" s="31" t="e">
        <f t="shared" si="268"/>
        <v>#REF!</v>
      </c>
      <c r="H450" s="31" t="e">
        <f t="shared" si="268"/>
        <v>#REF!</v>
      </c>
      <c r="I450" s="31" t="e">
        <f t="shared" si="268"/>
        <v>#REF!</v>
      </c>
      <c r="J450" s="31" t="e">
        <f t="shared" si="268"/>
        <v>#REF!</v>
      </c>
      <c r="K450" s="31" t="e">
        <f t="shared" si="268"/>
        <v>#REF!</v>
      </c>
      <c r="L450" s="31" t="e">
        <f t="shared" si="268"/>
        <v>#REF!</v>
      </c>
      <c r="M450" s="31" t="e">
        <f t="shared" si="268"/>
        <v>#REF!</v>
      </c>
      <c r="N450" s="31" t="e">
        <f t="shared" si="268"/>
        <v>#REF!</v>
      </c>
      <c r="O450" s="31" t="e">
        <f t="shared" si="268"/>
        <v>#REF!</v>
      </c>
      <c r="P450" s="31" t="e">
        <f t="shared" si="268"/>
        <v>#REF!</v>
      </c>
      <c r="Q450" s="31" t="e">
        <f t="shared" si="268"/>
        <v>#REF!</v>
      </c>
      <c r="R450" s="31" t="e">
        <f t="shared" si="268"/>
        <v>#REF!</v>
      </c>
      <c r="S450" s="31" t="e">
        <f t="shared" si="268"/>
        <v>#REF!</v>
      </c>
      <c r="T450" s="31" t="e">
        <f t="shared" si="268"/>
        <v>#REF!</v>
      </c>
      <c r="U450" s="31" t="e">
        <f t="shared" si="268"/>
        <v>#REF!</v>
      </c>
      <c r="V450" s="31" t="e">
        <f t="shared" si="268"/>
        <v>#REF!</v>
      </c>
      <c r="W450" s="31" t="e">
        <f t="shared" si="268"/>
        <v>#REF!</v>
      </c>
    </row>
    <row r="451" spans="1:23" s="5" customFormat="1" ht="12" hidden="1" outlineLevel="4" x14ac:dyDescent="0.2">
      <c r="A451" s="93"/>
      <c r="B451" s="81" t="s">
        <v>121</v>
      </c>
      <c r="C451" s="104"/>
      <c r="D451" s="30" t="s">
        <v>107</v>
      </c>
      <c r="E451" s="31" t="e">
        <f t="shared" ref="E451:W451" si="269">E450-E449</f>
        <v>#REF!</v>
      </c>
      <c r="F451" s="31" t="e">
        <f t="shared" si="269"/>
        <v>#REF!</v>
      </c>
      <c r="G451" s="31" t="e">
        <f t="shared" si="269"/>
        <v>#REF!</v>
      </c>
      <c r="H451" s="31" t="e">
        <f t="shared" si="269"/>
        <v>#REF!</v>
      </c>
      <c r="I451" s="31" t="e">
        <f t="shared" si="269"/>
        <v>#REF!</v>
      </c>
      <c r="J451" s="31" t="e">
        <f t="shared" si="269"/>
        <v>#REF!</v>
      </c>
      <c r="K451" s="31" t="e">
        <f t="shared" si="269"/>
        <v>#REF!</v>
      </c>
      <c r="L451" s="31" t="e">
        <f t="shared" si="269"/>
        <v>#REF!</v>
      </c>
      <c r="M451" s="31" t="e">
        <f t="shared" si="269"/>
        <v>#REF!</v>
      </c>
      <c r="N451" s="31" t="e">
        <f t="shared" si="269"/>
        <v>#REF!</v>
      </c>
      <c r="O451" s="31" t="e">
        <f t="shared" si="269"/>
        <v>#REF!</v>
      </c>
      <c r="P451" s="31" t="e">
        <f t="shared" si="269"/>
        <v>#REF!</v>
      </c>
      <c r="Q451" s="31" t="e">
        <f t="shared" si="269"/>
        <v>#REF!</v>
      </c>
      <c r="R451" s="31" t="e">
        <f t="shared" si="269"/>
        <v>#REF!</v>
      </c>
      <c r="S451" s="31" t="e">
        <f t="shared" si="269"/>
        <v>#REF!</v>
      </c>
      <c r="T451" s="31" t="e">
        <f t="shared" si="269"/>
        <v>#REF!</v>
      </c>
      <c r="U451" s="31" t="e">
        <f t="shared" si="269"/>
        <v>#REF!</v>
      </c>
      <c r="V451" s="31" t="e">
        <f t="shared" si="269"/>
        <v>#REF!</v>
      </c>
      <c r="W451" s="31" t="e">
        <f t="shared" si="269"/>
        <v>#REF!</v>
      </c>
    </row>
    <row r="452" spans="1:23" s="5" customFormat="1" ht="22.5" hidden="1" customHeight="1" outlineLevel="4" x14ac:dyDescent="0.2">
      <c r="A452" s="93"/>
      <c r="B452" s="81" t="s">
        <v>122</v>
      </c>
      <c r="C452" s="104"/>
      <c r="D452" s="106">
        <v>2.5000000000000001E-2</v>
      </c>
      <c r="E452" s="31"/>
      <c r="F452" s="31"/>
      <c r="G452" s="31"/>
      <c r="H452" s="31"/>
      <c r="I452" s="31"/>
      <c r="J452" s="31"/>
      <c r="K452" s="31"/>
      <c r="L452" s="31"/>
      <c r="M452" s="31"/>
      <c r="N452" s="31"/>
      <c r="O452" s="31"/>
      <c r="P452" s="31"/>
      <c r="Q452" s="31"/>
      <c r="R452" s="31"/>
      <c r="S452" s="31"/>
      <c r="T452" s="31"/>
      <c r="U452" s="31"/>
      <c r="V452" s="31"/>
      <c r="W452" s="31"/>
    </row>
    <row r="453" spans="1:23" s="5" customFormat="1" ht="12" hidden="1" outlineLevel="3" x14ac:dyDescent="0.2">
      <c r="A453" s="93"/>
      <c r="B453" s="81" t="s">
        <v>135</v>
      </c>
      <c r="C453" s="103"/>
      <c r="D453" s="30" t="s">
        <v>107</v>
      </c>
      <c r="E453" s="31" t="e">
        <f>IF(#REF!&gt;0,#REF!*$D456/1.2,IF(#REF!&gt;0,#REF!,0))</f>
        <v>#REF!</v>
      </c>
      <c r="F453" s="31" t="e">
        <f t="shared" ref="F453:W453" si="270">IF(E531&gt;0,E531*$D456/1.2,IF(E455&gt;0,E453,0))</f>
        <v>#REF!</v>
      </c>
      <c r="G453" s="31" t="e">
        <f t="shared" si="270"/>
        <v>#REF!</v>
      </c>
      <c r="H453" s="31" t="e">
        <f t="shared" si="270"/>
        <v>#REF!</v>
      </c>
      <c r="I453" s="31" t="e">
        <f t="shared" si="270"/>
        <v>#REF!</v>
      </c>
      <c r="J453" s="31" t="e">
        <f t="shared" si="270"/>
        <v>#REF!</v>
      </c>
      <c r="K453" s="31" t="e">
        <f t="shared" si="270"/>
        <v>#REF!</v>
      </c>
      <c r="L453" s="31" t="e">
        <f t="shared" si="270"/>
        <v>#REF!</v>
      </c>
      <c r="M453" s="31" t="e">
        <f t="shared" si="270"/>
        <v>#REF!</v>
      </c>
      <c r="N453" s="31" t="e">
        <f t="shared" si="270"/>
        <v>#REF!</v>
      </c>
      <c r="O453" s="31" t="e">
        <f t="shared" si="270"/>
        <v>#REF!</v>
      </c>
      <c r="P453" s="31" t="e">
        <f t="shared" si="270"/>
        <v>#REF!</v>
      </c>
      <c r="Q453" s="31" t="e">
        <f t="shared" si="270"/>
        <v>#REF!</v>
      </c>
      <c r="R453" s="31" t="e">
        <f t="shared" si="270"/>
        <v>#REF!</v>
      </c>
      <c r="S453" s="31" t="e">
        <f t="shared" si="270"/>
        <v>#REF!</v>
      </c>
      <c r="T453" s="31" t="e">
        <f t="shared" si="270"/>
        <v>#REF!</v>
      </c>
      <c r="U453" s="31" t="e">
        <f t="shared" si="270"/>
        <v>#REF!</v>
      </c>
      <c r="V453" s="31" t="e">
        <f t="shared" si="270"/>
        <v>#REF!</v>
      </c>
      <c r="W453" s="31" t="e">
        <f t="shared" si="270"/>
        <v>#REF!</v>
      </c>
    </row>
    <row r="454" spans="1:23" s="5" customFormat="1" ht="12" hidden="1" outlineLevel="4" x14ac:dyDescent="0.2">
      <c r="A454" s="93"/>
      <c r="B454" s="81" t="s">
        <v>120</v>
      </c>
      <c r="C454" s="104"/>
      <c r="D454" s="30" t="s">
        <v>107</v>
      </c>
      <c r="E454" s="31" t="e">
        <f>IF(#REF!&gt;0,#REF!/1.2,#REF!)</f>
        <v>#REF!</v>
      </c>
      <c r="F454" s="31" t="e">
        <f t="shared" ref="F454:W454" si="271">IF(E531&gt;0,E531/1.2,E455)</f>
        <v>#REF!</v>
      </c>
      <c r="G454" s="31" t="e">
        <f t="shared" si="271"/>
        <v>#REF!</v>
      </c>
      <c r="H454" s="31" t="e">
        <f t="shared" si="271"/>
        <v>#REF!</v>
      </c>
      <c r="I454" s="31" t="e">
        <f t="shared" si="271"/>
        <v>#REF!</v>
      </c>
      <c r="J454" s="31" t="e">
        <f t="shared" si="271"/>
        <v>#REF!</v>
      </c>
      <c r="K454" s="31" t="e">
        <f t="shared" si="271"/>
        <v>#REF!</v>
      </c>
      <c r="L454" s="31" t="e">
        <f t="shared" si="271"/>
        <v>#REF!</v>
      </c>
      <c r="M454" s="31" t="e">
        <f t="shared" si="271"/>
        <v>#REF!</v>
      </c>
      <c r="N454" s="31" t="e">
        <f t="shared" si="271"/>
        <v>#REF!</v>
      </c>
      <c r="O454" s="31" t="e">
        <f t="shared" si="271"/>
        <v>#REF!</v>
      </c>
      <c r="P454" s="31" t="e">
        <f t="shared" si="271"/>
        <v>#REF!</v>
      </c>
      <c r="Q454" s="31" t="e">
        <f t="shared" si="271"/>
        <v>#REF!</v>
      </c>
      <c r="R454" s="31" t="e">
        <f t="shared" si="271"/>
        <v>#REF!</v>
      </c>
      <c r="S454" s="31" t="e">
        <f t="shared" si="271"/>
        <v>#REF!</v>
      </c>
      <c r="T454" s="31" t="e">
        <f t="shared" si="271"/>
        <v>#REF!</v>
      </c>
      <c r="U454" s="31" t="e">
        <f t="shared" si="271"/>
        <v>#REF!</v>
      </c>
      <c r="V454" s="31" t="e">
        <f t="shared" si="271"/>
        <v>#REF!</v>
      </c>
      <c r="W454" s="31" t="e">
        <f t="shared" si="271"/>
        <v>#REF!</v>
      </c>
    </row>
    <row r="455" spans="1:23" s="5" customFormat="1" ht="12" hidden="1" outlineLevel="4" x14ac:dyDescent="0.2">
      <c r="A455" s="93"/>
      <c r="B455" s="81" t="s">
        <v>121</v>
      </c>
      <c r="C455" s="104"/>
      <c r="D455" s="30" t="s">
        <v>107</v>
      </c>
      <c r="E455" s="31" t="e">
        <f t="shared" ref="E455:W455" si="272">E454-E453</f>
        <v>#REF!</v>
      </c>
      <c r="F455" s="31" t="e">
        <f t="shared" si="272"/>
        <v>#REF!</v>
      </c>
      <c r="G455" s="31" t="e">
        <f t="shared" si="272"/>
        <v>#REF!</v>
      </c>
      <c r="H455" s="31" t="e">
        <f t="shared" si="272"/>
        <v>#REF!</v>
      </c>
      <c r="I455" s="31" t="e">
        <f t="shared" si="272"/>
        <v>#REF!</v>
      </c>
      <c r="J455" s="31" t="e">
        <f t="shared" si="272"/>
        <v>#REF!</v>
      </c>
      <c r="K455" s="31" t="e">
        <f t="shared" si="272"/>
        <v>#REF!</v>
      </c>
      <c r="L455" s="31" t="e">
        <f t="shared" si="272"/>
        <v>#REF!</v>
      </c>
      <c r="M455" s="31" t="e">
        <f t="shared" si="272"/>
        <v>#REF!</v>
      </c>
      <c r="N455" s="31" t="e">
        <f t="shared" si="272"/>
        <v>#REF!</v>
      </c>
      <c r="O455" s="31" t="e">
        <f t="shared" si="272"/>
        <v>#REF!</v>
      </c>
      <c r="P455" s="31" t="e">
        <f t="shared" si="272"/>
        <v>#REF!</v>
      </c>
      <c r="Q455" s="31" t="e">
        <f t="shared" si="272"/>
        <v>#REF!</v>
      </c>
      <c r="R455" s="31" t="e">
        <f t="shared" si="272"/>
        <v>#REF!</v>
      </c>
      <c r="S455" s="31" t="e">
        <f t="shared" si="272"/>
        <v>#REF!</v>
      </c>
      <c r="T455" s="31" t="e">
        <f t="shared" si="272"/>
        <v>#REF!</v>
      </c>
      <c r="U455" s="31" t="e">
        <f t="shared" si="272"/>
        <v>#REF!</v>
      </c>
      <c r="V455" s="31" t="e">
        <f t="shared" si="272"/>
        <v>#REF!</v>
      </c>
      <c r="W455" s="31" t="e">
        <f t="shared" si="272"/>
        <v>#REF!</v>
      </c>
    </row>
    <row r="456" spans="1:23" s="5" customFormat="1" ht="24" hidden="1" customHeight="1" outlineLevel="4" x14ac:dyDescent="0.2">
      <c r="A456" s="93"/>
      <c r="B456" s="81" t="s">
        <v>122</v>
      </c>
      <c r="C456" s="104"/>
      <c r="D456" s="106">
        <v>2.5000000000000001E-2</v>
      </c>
      <c r="E456" s="31"/>
      <c r="F456" s="31"/>
      <c r="G456" s="31"/>
      <c r="H456" s="31"/>
      <c r="I456" s="31"/>
      <c r="J456" s="31"/>
      <c r="K456" s="31"/>
      <c r="L456" s="31"/>
      <c r="M456" s="31"/>
      <c r="N456" s="31"/>
      <c r="O456" s="31"/>
      <c r="P456" s="31"/>
      <c r="Q456" s="31"/>
      <c r="R456" s="31"/>
      <c r="S456" s="31"/>
      <c r="T456" s="31"/>
      <c r="U456" s="31"/>
      <c r="V456" s="31"/>
      <c r="W456" s="31"/>
    </row>
    <row r="457" spans="1:23" s="5" customFormat="1" ht="12" hidden="1" outlineLevel="3" x14ac:dyDescent="0.2">
      <c r="A457" s="93"/>
      <c r="B457" s="81" t="s">
        <v>136</v>
      </c>
      <c r="C457" s="103"/>
      <c r="D457" s="30" t="s">
        <v>107</v>
      </c>
      <c r="E457" s="31" t="e">
        <f>IF(#REF!&gt;0,#REF!*$D460/1.2,IF(#REF!&gt;0,#REF!,0))</f>
        <v>#REF!</v>
      </c>
      <c r="F457" s="31" t="e">
        <f t="shared" ref="F457:W457" si="273">IF(E532&gt;0,E532*$D460/1.2,IF(E459&gt;0,E457,0))</f>
        <v>#REF!</v>
      </c>
      <c r="G457" s="31" t="e">
        <f t="shared" si="273"/>
        <v>#REF!</v>
      </c>
      <c r="H457" s="31" t="e">
        <f t="shared" si="273"/>
        <v>#REF!</v>
      </c>
      <c r="I457" s="31" t="e">
        <f t="shared" si="273"/>
        <v>#REF!</v>
      </c>
      <c r="J457" s="31" t="e">
        <f t="shared" si="273"/>
        <v>#REF!</v>
      </c>
      <c r="K457" s="31" t="e">
        <f t="shared" si="273"/>
        <v>#REF!</v>
      </c>
      <c r="L457" s="31" t="e">
        <f t="shared" si="273"/>
        <v>#REF!</v>
      </c>
      <c r="M457" s="31" t="e">
        <f t="shared" si="273"/>
        <v>#REF!</v>
      </c>
      <c r="N457" s="31" t="e">
        <f t="shared" si="273"/>
        <v>#REF!</v>
      </c>
      <c r="O457" s="31" t="e">
        <f t="shared" si="273"/>
        <v>#REF!</v>
      </c>
      <c r="P457" s="31" t="e">
        <f t="shared" si="273"/>
        <v>#REF!</v>
      </c>
      <c r="Q457" s="31" t="e">
        <f t="shared" si="273"/>
        <v>#REF!</v>
      </c>
      <c r="R457" s="31" t="e">
        <f t="shared" si="273"/>
        <v>#REF!</v>
      </c>
      <c r="S457" s="31" t="e">
        <f t="shared" si="273"/>
        <v>#REF!</v>
      </c>
      <c r="T457" s="31" t="e">
        <f t="shared" si="273"/>
        <v>#REF!</v>
      </c>
      <c r="U457" s="31" t="e">
        <f t="shared" si="273"/>
        <v>#REF!</v>
      </c>
      <c r="V457" s="31" t="e">
        <f t="shared" si="273"/>
        <v>#REF!</v>
      </c>
      <c r="W457" s="31" t="e">
        <f t="shared" si="273"/>
        <v>#REF!</v>
      </c>
    </row>
    <row r="458" spans="1:23" s="5" customFormat="1" ht="12" hidden="1" outlineLevel="4" x14ac:dyDescent="0.2">
      <c r="A458" s="93"/>
      <c r="B458" s="81" t="s">
        <v>120</v>
      </c>
      <c r="C458" s="104"/>
      <c r="D458" s="30" t="s">
        <v>107</v>
      </c>
      <c r="E458" s="31" t="e">
        <f>IF(#REF!&gt;0,#REF!/1.2,#REF!)</f>
        <v>#REF!</v>
      </c>
      <c r="F458" s="31" t="e">
        <f t="shared" ref="F458:W458" si="274">IF(E532&gt;0,E532/1.2,E459)</f>
        <v>#REF!</v>
      </c>
      <c r="G458" s="31" t="e">
        <f t="shared" si="274"/>
        <v>#REF!</v>
      </c>
      <c r="H458" s="31" t="e">
        <f t="shared" si="274"/>
        <v>#REF!</v>
      </c>
      <c r="I458" s="31" t="e">
        <f t="shared" si="274"/>
        <v>#REF!</v>
      </c>
      <c r="J458" s="31" t="e">
        <f t="shared" si="274"/>
        <v>#REF!</v>
      </c>
      <c r="K458" s="31" t="e">
        <f t="shared" si="274"/>
        <v>#REF!</v>
      </c>
      <c r="L458" s="31" t="e">
        <f t="shared" si="274"/>
        <v>#REF!</v>
      </c>
      <c r="M458" s="31" t="e">
        <f t="shared" si="274"/>
        <v>#REF!</v>
      </c>
      <c r="N458" s="31" t="e">
        <f t="shared" si="274"/>
        <v>#REF!</v>
      </c>
      <c r="O458" s="31" t="e">
        <f t="shared" si="274"/>
        <v>#REF!</v>
      </c>
      <c r="P458" s="31" t="e">
        <f t="shared" si="274"/>
        <v>#REF!</v>
      </c>
      <c r="Q458" s="31" t="e">
        <f t="shared" si="274"/>
        <v>#REF!</v>
      </c>
      <c r="R458" s="31" t="e">
        <f t="shared" si="274"/>
        <v>#REF!</v>
      </c>
      <c r="S458" s="31" t="e">
        <f t="shared" si="274"/>
        <v>#REF!</v>
      </c>
      <c r="T458" s="31" t="e">
        <f t="shared" si="274"/>
        <v>#REF!</v>
      </c>
      <c r="U458" s="31" t="e">
        <f t="shared" si="274"/>
        <v>#REF!</v>
      </c>
      <c r="V458" s="31" t="e">
        <f t="shared" si="274"/>
        <v>#REF!</v>
      </c>
      <c r="W458" s="31" t="e">
        <f t="shared" si="274"/>
        <v>#REF!</v>
      </c>
    </row>
    <row r="459" spans="1:23" s="5" customFormat="1" ht="12" hidden="1" outlineLevel="4" x14ac:dyDescent="0.2">
      <c r="A459" s="93"/>
      <c r="B459" s="81" t="s">
        <v>121</v>
      </c>
      <c r="C459" s="104"/>
      <c r="D459" s="30" t="s">
        <v>107</v>
      </c>
      <c r="E459" s="31" t="e">
        <f t="shared" ref="E459:W459" si="275">E458-E457</f>
        <v>#REF!</v>
      </c>
      <c r="F459" s="31" t="e">
        <f t="shared" si="275"/>
        <v>#REF!</v>
      </c>
      <c r="G459" s="31" t="e">
        <f t="shared" si="275"/>
        <v>#REF!</v>
      </c>
      <c r="H459" s="31" t="e">
        <f t="shared" si="275"/>
        <v>#REF!</v>
      </c>
      <c r="I459" s="31" t="e">
        <f t="shared" si="275"/>
        <v>#REF!</v>
      </c>
      <c r="J459" s="31" t="e">
        <f t="shared" si="275"/>
        <v>#REF!</v>
      </c>
      <c r="K459" s="31" t="e">
        <f t="shared" si="275"/>
        <v>#REF!</v>
      </c>
      <c r="L459" s="31" t="e">
        <f t="shared" si="275"/>
        <v>#REF!</v>
      </c>
      <c r="M459" s="31" t="e">
        <f t="shared" si="275"/>
        <v>#REF!</v>
      </c>
      <c r="N459" s="31" t="e">
        <f t="shared" si="275"/>
        <v>#REF!</v>
      </c>
      <c r="O459" s="31" t="e">
        <f t="shared" si="275"/>
        <v>#REF!</v>
      </c>
      <c r="P459" s="31" t="e">
        <f t="shared" si="275"/>
        <v>#REF!</v>
      </c>
      <c r="Q459" s="31" t="e">
        <f t="shared" si="275"/>
        <v>#REF!</v>
      </c>
      <c r="R459" s="31" t="e">
        <f t="shared" si="275"/>
        <v>#REF!</v>
      </c>
      <c r="S459" s="31" t="e">
        <f t="shared" si="275"/>
        <v>#REF!</v>
      </c>
      <c r="T459" s="31" t="e">
        <f t="shared" si="275"/>
        <v>#REF!</v>
      </c>
      <c r="U459" s="31" t="e">
        <f t="shared" si="275"/>
        <v>#REF!</v>
      </c>
      <c r="V459" s="31" t="e">
        <f t="shared" si="275"/>
        <v>#REF!</v>
      </c>
      <c r="W459" s="31" t="e">
        <f t="shared" si="275"/>
        <v>#REF!</v>
      </c>
    </row>
    <row r="460" spans="1:23" s="5" customFormat="1" ht="25.5" hidden="1" customHeight="1" outlineLevel="4" x14ac:dyDescent="0.2">
      <c r="A460" s="93"/>
      <c r="B460" s="81" t="s">
        <v>122</v>
      </c>
      <c r="C460" s="104"/>
      <c r="D460" s="106">
        <v>2.5000000000000001E-2</v>
      </c>
      <c r="E460" s="31"/>
      <c r="F460" s="31"/>
      <c r="G460" s="31"/>
      <c r="H460" s="31"/>
      <c r="I460" s="31"/>
      <c r="J460" s="31"/>
      <c r="K460" s="31"/>
      <c r="L460" s="31"/>
      <c r="M460" s="31"/>
      <c r="N460" s="31"/>
      <c r="O460" s="31"/>
      <c r="P460" s="31"/>
      <c r="Q460" s="31"/>
      <c r="R460" s="31"/>
      <c r="S460" s="31"/>
      <c r="T460" s="31"/>
      <c r="U460" s="31"/>
      <c r="V460" s="31"/>
      <c r="W460" s="31"/>
    </row>
    <row r="461" spans="1:23" s="5" customFormat="1" ht="42" hidden="1" customHeight="1" outlineLevel="3" collapsed="1" x14ac:dyDescent="0.2">
      <c r="A461" s="93"/>
      <c r="B461" s="81" t="s">
        <v>137</v>
      </c>
      <c r="C461" s="82"/>
      <c r="D461" s="30" t="s">
        <v>107</v>
      </c>
      <c r="E461" s="165"/>
      <c r="F461" s="31">
        <f t="shared" ref="F461:U467" si="276">E461*F$5</f>
        <v>0</v>
      </c>
      <c r="G461" s="31">
        <f t="shared" si="276"/>
        <v>0</v>
      </c>
      <c r="H461" s="31">
        <f t="shared" si="276"/>
        <v>0</v>
      </c>
      <c r="I461" s="31">
        <f t="shared" si="276"/>
        <v>0</v>
      </c>
      <c r="J461" s="31">
        <f t="shared" si="276"/>
        <v>0</v>
      </c>
      <c r="K461" s="31">
        <f t="shared" si="276"/>
        <v>0</v>
      </c>
      <c r="L461" s="31">
        <f t="shared" si="276"/>
        <v>0</v>
      </c>
      <c r="M461" s="31">
        <f t="shared" si="276"/>
        <v>0</v>
      </c>
      <c r="N461" s="31">
        <f t="shared" si="276"/>
        <v>0</v>
      </c>
      <c r="O461" s="31">
        <f t="shared" si="276"/>
        <v>0</v>
      </c>
      <c r="P461" s="31">
        <f t="shared" si="276"/>
        <v>0</v>
      </c>
      <c r="Q461" s="31">
        <f t="shared" si="276"/>
        <v>0</v>
      </c>
      <c r="R461" s="31">
        <f t="shared" si="276"/>
        <v>0</v>
      </c>
      <c r="S461" s="31">
        <f t="shared" si="276"/>
        <v>0</v>
      </c>
      <c r="T461" s="31">
        <f t="shared" si="276"/>
        <v>0</v>
      </c>
      <c r="U461" s="31">
        <f t="shared" si="276"/>
        <v>0</v>
      </c>
      <c r="V461" s="31">
        <f t="shared" ref="V461:W467" si="277">U461*V$5</f>
        <v>0</v>
      </c>
      <c r="W461" s="31">
        <f t="shared" si="277"/>
        <v>0</v>
      </c>
    </row>
    <row r="462" spans="1:23" s="5" customFormat="1" ht="54.75" hidden="1" customHeight="1" outlineLevel="3" x14ac:dyDescent="0.2">
      <c r="A462" s="93"/>
      <c r="B462" s="81" t="s">
        <v>138</v>
      </c>
      <c r="C462" s="82"/>
      <c r="D462" s="30" t="s">
        <v>107</v>
      </c>
      <c r="E462" s="31" t="e">
        <f>#REF!*E$5</f>
        <v>#REF!</v>
      </c>
      <c r="F462" s="31" t="e">
        <f t="shared" si="276"/>
        <v>#REF!</v>
      </c>
      <c r="G462" s="31" t="e">
        <f t="shared" si="276"/>
        <v>#REF!</v>
      </c>
      <c r="H462" s="31" t="e">
        <f t="shared" si="276"/>
        <v>#REF!</v>
      </c>
      <c r="I462" s="31" t="e">
        <f t="shared" si="276"/>
        <v>#REF!</v>
      </c>
      <c r="J462" s="31" t="e">
        <f t="shared" si="276"/>
        <v>#REF!</v>
      </c>
      <c r="K462" s="31" t="e">
        <f t="shared" si="276"/>
        <v>#REF!</v>
      </c>
      <c r="L462" s="31" t="e">
        <f t="shared" si="276"/>
        <v>#REF!</v>
      </c>
      <c r="M462" s="31" t="e">
        <f t="shared" si="276"/>
        <v>#REF!</v>
      </c>
      <c r="N462" s="31" t="e">
        <f t="shared" si="276"/>
        <v>#REF!</v>
      </c>
      <c r="O462" s="31" t="e">
        <f t="shared" si="276"/>
        <v>#REF!</v>
      </c>
      <c r="P462" s="31" t="e">
        <f t="shared" si="276"/>
        <v>#REF!</v>
      </c>
      <c r="Q462" s="31" t="e">
        <f t="shared" si="276"/>
        <v>#REF!</v>
      </c>
      <c r="R462" s="31" t="e">
        <f t="shared" si="276"/>
        <v>#REF!</v>
      </c>
      <c r="S462" s="31" t="e">
        <f t="shared" si="276"/>
        <v>#REF!</v>
      </c>
      <c r="T462" s="31" t="e">
        <f t="shared" si="276"/>
        <v>#REF!</v>
      </c>
      <c r="U462" s="31" t="e">
        <f t="shared" si="276"/>
        <v>#REF!</v>
      </c>
      <c r="V462" s="31" t="e">
        <f t="shared" si="277"/>
        <v>#REF!</v>
      </c>
      <c r="W462" s="31" t="e">
        <f t="shared" si="277"/>
        <v>#REF!</v>
      </c>
    </row>
    <row r="463" spans="1:23" s="5" customFormat="1" ht="48" hidden="1" outlineLevel="3" x14ac:dyDescent="0.2">
      <c r="A463" s="93"/>
      <c r="B463" s="81" t="s">
        <v>139</v>
      </c>
      <c r="C463" s="82"/>
      <c r="D463" s="30" t="s">
        <v>107</v>
      </c>
      <c r="E463" s="31" t="e">
        <f>#REF!*E$5</f>
        <v>#REF!</v>
      </c>
      <c r="F463" s="31" t="e">
        <f t="shared" si="276"/>
        <v>#REF!</v>
      </c>
      <c r="G463" s="31" t="e">
        <f t="shared" si="276"/>
        <v>#REF!</v>
      </c>
      <c r="H463" s="31" t="e">
        <f t="shared" si="276"/>
        <v>#REF!</v>
      </c>
      <c r="I463" s="31" t="e">
        <f t="shared" si="276"/>
        <v>#REF!</v>
      </c>
      <c r="J463" s="31" t="e">
        <f t="shared" si="276"/>
        <v>#REF!</v>
      </c>
      <c r="K463" s="31" t="e">
        <f t="shared" si="276"/>
        <v>#REF!</v>
      </c>
      <c r="L463" s="31" t="e">
        <f t="shared" si="276"/>
        <v>#REF!</v>
      </c>
      <c r="M463" s="31" t="e">
        <f t="shared" si="276"/>
        <v>#REF!</v>
      </c>
      <c r="N463" s="31" t="e">
        <f t="shared" si="276"/>
        <v>#REF!</v>
      </c>
      <c r="O463" s="31" t="e">
        <f t="shared" si="276"/>
        <v>#REF!</v>
      </c>
      <c r="P463" s="31" t="e">
        <f t="shared" si="276"/>
        <v>#REF!</v>
      </c>
      <c r="Q463" s="31" t="e">
        <f t="shared" si="276"/>
        <v>#REF!</v>
      </c>
      <c r="R463" s="31" t="e">
        <f t="shared" si="276"/>
        <v>#REF!</v>
      </c>
      <c r="S463" s="31" t="e">
        <f t="shared" si="276"/>
        <v>#REF!</v>
      </c>
      <c r="T463" s="31" t="e">
        <f t="shared" si="276"/>
        <v>#REF!</v>
      </c>
      <c r="U463" s="31" t="e">
        <f t="shared" si="276"/>
        <v>#REF!</v>
      </c>
      <c r="V463" s="31" t="e">
        <f t="shared" si="277"/>
        <v>#REF!</v>
      </c>
      <c r="W463" s="31" t="e">
        <f t="shared" si="277"/>
        <v>#REF!</v>
      </c>
    </row>
    <row r="464" spans="1:23" s="5" customFormat="1" ht="36" hidden="1" outlineLevel="3" x14ac:dyDescent="0.2">
      <c r="A464" s="93"/>
      <c r="B464" s="81" t="s">
        <v>140</v>
      </c>
      <c r="C464" s="82"/>
      <c r="D464" s="30" t="s">
        <v>107</v>
      </c>
      <c r="E464" s="162"/>
      <c r="F464" s="31">
        <f t="shared" si="276"/>
        <v>0</v>
      </c>
      <c r="G464" s="31">
        <f t="shared" si="276"/>
        <v>0</v>
      </c>
      <c r="H464" s="31">
        <f t="shared" si="276"/>
        <v>0</v>
      </c>
      <c r="I464" s="31">
        <f t="shared" si="276"/>
        <v>0</v>
      </c>
      <c r="J464" s="31">
        <f t="shared" si="276"/>
        <v>0</v>
      </c>
      <c r="K464" s="31">
        <f t="shared" si="276"/>
        <v>0</v>
      </c>
      <c r="L464" s="31">
        <f t="shared" si="276"/>
        <v>0</v>
      </c>
      <c r="M464" s="31">
        <f t="shared" si="276"/>
        <v>0</v>
      </c>
      <c r="N464" s="31">
        <f t="shared" si="276"/>
        <v>0</v>
      </c>
      <c r="O464" s="31">
        <f t="shared" si="276"/>
        <v>0</v>
      </c>
      <c r="P464" s="31">
        <f t="shared" si="276"/>
        <v>0</v>
      </c>
      <c r="Q464" s="31">
        <f t="shared" si="276"/>
        <v>0</v>
      </c>
      <c r="R464" s="31">
        <f t="shared" si="276"/>
        <v>0</v>
      </c>
      <c r="S464" s="31">
        <f t="shared" si="276"/>
        <v>0</v>
      </c>
      <c r="T464" s="31">
        <f t="shared" si="276"/>
        <v>0</v>
      </c>
      <c r="U464" s="31">
        <f t="shared" si="276"/>
        <v>0</v>
      </c>
      <c r="V464" s="31">
        <f t="shared" si="277"/>
        <v>0</v>
      </c>
      <c r="W464" s="31">
        <f t="shared" si="277"/>
        <v>0</v>
      </c>
    </row>
    <row r="465" spans="1:23" s="5" customFormat="1" ht="12" hidden="1" outlineLevel="3" x14ac:dyDescent="0.2">
      <c r="A465" s="93"/>
      <c r="B465" s="81" t="s">
        <v>141</v>
      </c>
      <c r="C465" s="82"/>
      <c r="D465" s="30" t="s">
        <v>107</v>
      </c>
      <c r="E465" s="31" t="e">
        <f>#REF!*E$5</f>
        <v>#REF!</v>
      </c>
      <c r="F465" s="31" t="e">
        <f t="shared" si="276"/>
        <v>#REF!</v>
      </c>
      <c r="G465" s="31" t="e">
        <f t="shared" si="276"/>
        <v>#REF!</v>
      </c>
      <c r="H465" s="31" t="e">
        <f t="shared" si="276"/>
        <v>#REF!</v>
      </c>
      <c r="I465" s="31" t="e">
        <f t="shared" si="276"/>
        <v>#REF!</v>
      </c>
      <c r="J465" s="31" t="e">
        <f t="shared" si="276"/>
        <v>#REF!</v>
      </c>
      <c r="K465" s="31" t="e">
        <f t="shared" si="276"/>
        <v>#REF!</v>
      </c>
      <c r="L465" s="31" t="e">
        <f t="shared" si="276"/>
        <v>#REF!</v>
      </c>
      <c r="M465" s="31" t="e">
        <f t="shared" si="276"/>
        <v>#REF!</v>
      </c>
      <c r="N465" s="31" t="e">
        <f t="shared" si="276"/>
        <v>#REF!</v>
      </c>
      <c r="O465" s="31" t="e">
        <f t="shared" si="276"/>
        <v>#REF!</v>
      </c>
      <c r="P465" s="31" t="e">
        <f t="shared" si="276"/>
        <v>#REF!</v>
      </c>
      <c r="Q465" s="31" t="e">
        <f t="shared" si="276"/>
        <v>#REF!</v>
      </c>
      <c r="R465" s="31" t="e">
        <f t="shared" si="276"/>
        <v>#REF!</v>
      </c>
      <c r="S465" s="31" t="e">
        <f t="shared" si="276"/>
        <v>#REF!</v>
      </c>
      <c r="T465" s="31" t="e">
        <f t="shared" si="276"/>
        <v>#REF!</v>
      </c>
      <c r="U465" s="31" t="e">
        <f t="shared" si="276"/>
        <v>#REF!</v>
      </c>
      <c r="V465" s="31" t="e">
        <f t="shared" si="277"/>
        <v>#REF!</v>
      </c>
      <c r="W465" s="31" t="e">
        <f t="shared" si="277"/>
        <v>#REF!</v>
      </c>
    </row>
    <row r="466" spans="1:23" s="5" customFormat="1" ht="12" hidden="1" outlineLevel="3" x14ac:dyDescent="0.2">
      <c r="A466" s="93"/>
      <c r="B466" s="81" t="s">
        <v>142</v>
      </c>
      <c r="C466" s="82"/>
      <c r="D466" s="30" t="s">
        <v>107</v>
      </c>
      <c r="E466" s="31" t="e">
        <f>#REF!*E$5</f>
        <v>#REF!</v>
      </c>
      <c r="F466" s="31" t="e">
        <f t="shared" si="276"/>
        <v>#REF!</v>
      </c>
      <c r="G466" s="31" t="e">
        <f t="shared" si="276"/>
        <v>#REF!</v>
      </c>
      <c r="H466" s="31" t="e">
        <f t="shared" si="276"/>
        <v>#REF!</v>
      </c>
      <c r="I466" s="31" t="e">
        <f t="shared" si="276"/>
        <v>#REF!</v>
      </c>
      <c r="J466" s="31" t="e">
        <f t="shared" si="276"/>
        <v>#REF!</v>
      </c>
      <c r="K466" s="31" t="e">
        <f t="shared" si="276"/>
        <v>#REF!</v>
      </c>
      <c r="L466" s="31" t="e">
        <f t="shared" si="276"/>
        <v>#REF!</v>
      </c>
      <c r="M466" s="31" t="e">
        <f t="shared" si="276"/>
        <v>#REF!</v>
      </c>
      <c r="N466" s="31" t="e">
        <f t="shared" si="276"/>
        <v>#REF!</v>
      </c>
      <c r="O466" s="31" t="e">
        <f t="shared" si="276"/>
        <v>#REF!</v>
      </c>
      <c r="P466" s="31" t="e">
        <f t="shared" si="276"/>
        <v>#REF!</v>
      </c>
      <c r="Q466" s="31" t="e">
        <f t="shared" si="276"/>
        <v>#REF!</v>
      </c>
      <c r="R466" s="31" t="e">
        <f t="shared" si="276"/>
        <v>#REF!</v>
      </c>
      <c r="S466" s="31" t="e">
        <f t="shared" si="276"/>
        <v>#REF!</v>
      </c>
      <c r="T466" s="31" t="e">
        <f t="shared" si="276"/>
        <v>#REF!</v>
      </c>
      <c r="U466" s="31" t="e">
        <f t="shared" si="276"/>
        <v>#REF!</v>
      </c>
      <c r="V466" s="31" t="e">
        <f t="shared" si="277"/>
        <v>#REF!</v>
      </c>
      <c r="W466" s="31" t="e">
        <f t="shared" si="277"/>
        <v>#REF!</v>
      </c>
    </row>
    <row r="467" spans="1:23" s="5" customFormat="1" ht="24" hidden="1" outlineLevel="3" x14ac:dyDescent="0.2">
      <c r="A467" s="93"/>
      <c r="B467" s="81" t="s">
        <v>143</v>
      </c>
      <c r="C467" s="82"/>
      <c r="D467" s="30" t="s">
        <v>107</v>
      </c>
      <c r="E467" s="31" t="e">
        <f>#REF!*E$5</f>
        <v>#REF!</v>
      </c>
      <c r="F467" s="31" t="e">
        <f t="shared" si="276"/>
        <v>#REF!</v>
      </c>
      <c r="G467" s="31" t="e">
        <f t="shared" si="276"/>
        <v>#REF!</v>
      </c>
      <c r="H467" s="31" t="e">
        <f t="shared" si="276"/>
        <v>#REF!</v>
      </c>
      <c r="I467" s="31" t="e">
        <f t="shared" si="276"/>
        <v>#REF!</v>
      </c>
      <c r="J467" s="31" t="e">
        <f t="shared" si="276"/>
        <v>#REF!</v>
      </c>
      <c r="K467" s="31" t="e">
        <f t="shared" si="276"/>
        <v>#REF!</v>
      </c>
      <c r="L467" s="31" t="e">
        <f t="shared" si="276"/>
        <v>#REF!</v>
      </c>
      <c r="M467" s="31" t="e">
        <f t="shared" si="276"/>
        <v>#REF!</v>
      </c>
      <c r="N467" s="31" t="e">
        <f t="shared" si="276"/>
        <v>#REF!</v>
      </c>
      <c r="O467" s="31" t="e">
        <f t="shared" si="276"/>
        <v>#REF!</v>
      </c>
      <c r="P467" s="31" t="e">
        <f t="shared" si="276"/>
        <v>#REF!</v>
      </c>
      <c r="Q467" s="31" t="e">
        <f t="shared" si="276"/>
        <v>#REF!</v>
      </c>
      <c r="R467" s="31" t="e">
        <f t="shared" si="276"/>
        <v>#REF!</v>
      </c>
      <c r="S467" s="31" t="e">
        <f t="shared" si="276"/>
        <v>#REF!</v>
      </c>
      <c r="T467" s="31" t="e">
        <f t="shared" si="276"/>
        <v>#REF!</v>
      </c>
      <c r="U467" s="31" t="e">
        <f t="shared" si="276"/>
        <v>#REF!</v>
      </c>
      <c r="V467" s="31" t="e">
        <f t="shared" si="277"/>
        <v>#REF!</v>
      </c>
      <c r="W467" s="31" t="e">
        <f t="shared" si="277"/>
        <v>#REF!</v>
      </c>
    </row>
    <row r="468" spans="1:23" s="5" customFormat="1" ht="24" hidden="1" outlineLevel="3" x14ac:dyDescent="0.2">
      <c r="A468" s="93"/>
      <c r="B468" s="81" t="s">
        <v>144</v>
      </c>
      <c r="C468" s="82"/>
      <c r="D468" s="30" t="s">
        <v>107</v>
      </c>
      <c r="E468" s="31" t="e">
        <f t="shared" ref="E468:W468" si="278">E469+E470+E473+E474</f>
        <v>#REF!</v>
      </c>
      <c r="F468" s="31" t="e">
        <f t="shared" si="278"/>
        <v>#REF!</v>
      </c>
      <c r="G468" s="31" t="e">
        <f t="shared" si="278"/>
        <v>#REF!</v>
      </c>
      <c r="H468" s="31" t="e">
        <f t="shared" si="278"/>
        <v>#REF!</v>
      </c>
      <c r="I468" s="31" t="e">
        <f t="shared" si="278"/>
        <v>#REF!</v>
      </c>
      <c r="J468" s="31" t="e">
        <f t="shared" si="278"/>
        <v>#REF!</v>
      </c>
      <c r="K468" s="31" t="e">
        <f t="shared" si="278"/>
        <v>#REF!</v>
      </c>
      <c r="L468" s="31" t="e">
        <f t="shared" si="278"/>
        <v>#REF!</v>
      </c>
      <c r="M468" s="31" t="e">
        <f t="shared" si="278"/>
        <v>#REF!</v>
      </c>
      <c r="N468" s="31" t="e">
        <f t="shared" si="278"/>
        <v>#REF!</v>
      </c>
      <c r="O468" s="31" t="e">
        <f t="shared" si="278"/>
        <v>#REF!</v>
      </c>
      <c r="P468" s="31" t="e">
        <f t="shared" si="278"/>
        <v>#REF!</v>
      </c>
      <c r="Q468" s="31" t="e">
        <f t="shared" si="278"/>
        <v>#REF!</v>
      </c>
      <c r="R468" s="31" t="e">
        <f t="shared" si="278"/>
        <v>#REF!</v>
      </c>
      <c r="S468" s="31" t="e">
        <f t="shared" si="278"/>
        <v>#REF!</v>
      </c>
      <c r="T468" s="31" t="e">
        <f t="shared" si="278"/>
        <v>#REF!</v>
      </c>
      <c r="U468" s="31" t="e">
        <f t="shared" si="278"/>
        <v>#REF!</v>
      </c>
      <c r="V468" s="31" t="e">
        <f t="shared" si="278"/>
        <v>#REF!</v>
      </c>
      <c r="W468" s="31" t="e">
        <f t="shared" si="278"/>
        <v>#REF!</v>
      </c>
    </row>
    <row r="469" spans="1:23" s="5" customFormat="1" ht="24" hidden="1" outlineLevel="3" x14ac:dyDescent="0.2">
      <c r="A469" s="93"/>
      <c r="B469" s="81" t="s">
        <v>145</v>
      </c>
      <c r="C469" s="82"/>
      <c r="D469" s="30" t="s">
        <v>107</v>
      </c>
      <c r="E469" s="162"/>
      <c r="F469" s="31">
        <f t="shared" ref="F469:W469" si="279">E469*F$5</f>
        <v>0</v>
      </c>
      <c r="G469" s="31">
        <f t="shared" si="279"/>
        <v>0</v>
      </c>
      <c r="H469" s="31">
        <f t="shared" si="279"/>
        <v>0</v>
      </c>
      <c r="I469" s="31">
        <f t="shared" si="279"/>
        <v>0</v>
      </c>
      <c r="J469" s="31">
        <f t="shared" si="279"/>
        <v>0</v>
      </c>
      <c r="K469" s="31">
        <f t="shared" si="279"/>
        <v>0</v>
      </c>
      <c r="L469" s="31">
        <f t="shared" si="279"/>
        <v>0</v>
      </c>
      <c r="M469" s="31">
        <f t="shared" si="279"/>
        <v>0</v>
      </c>
      <c r="N469" s="31">
        <f t="shared" si="279"/>
        <v>0</v>
      </c>
      <c r="O469" s="31">
        <f t="shared" si="279"/>
        <v>0</v>
      </c>
      <c r="P469" s="31">
        <f t="shared" si="279"/>
        <v>0</v>
      </c>
      <c r="Q469" s="31">
        <f t="shared" si="279"/>
        <v>0</v>
      </c>
      <c r="R469" s="31">
        <f t="shared" si="279"/>
        <v>0</v>
      </c>
      <c r="S469" s="31">
        <f t="shared" si="279"/>
        <v>0</v>
      </c>
      <c r="T469" s="31">
        <f t="shared" si="279"/>
        <v>0</v>
      </c>
      <c r="U469" s="31">
        <f t="shared" si="279"/>
        <v>0</v>
      </c>
      <c r="V469" s="31">
        <f t="shared" si="279"/>
        <v>0</v>
      </c>
      <c r="W469" s="31">
        <f t="shared" si="279"/>
        <v>0</v>
      </c>
    </row>
    <row r="470" spans="1:23" s="5" customFormat="1" ht="12" hidden="1" outlineLevel="4" x14ac:dyDescent="0.2">
      <c r="A470" s="93"/>
      <c r="B470" s="81" t="s">
        <v>146</v>
      </c>
      <c r="C470" s="98"/>
      <c r="D470" s="30" t="s">
        <v>107</v>
      </c>
      <c r="E470" s="31" t="e">
        <f t="shared" ref="E470:W470" si="280">E471+E472</f>
        <v>#REF!</v>
      </c>
      <c r="F470" s="31" t="e">
        <f t="shared" si="280"/>
        <v>#REF!</v>
      </c>
      <c r="G470" s="31" t="e">
        <f t="shared" si="280"/>
        <v>#REF!</v>
      </c>
      <c r="H470" s="31" t="e">
        <f t="shared" si="280"/>
        <v>#REF!</v>
      </c>
      <c r="I470" s="31" t="e">
        <f t="shared" si="280"/>
        <v>#REF!</v>
      </c>
      <c r="J470" s="31" t="e">
        <f t="shared" si="280"/>
        <v>#REF!</v>
      </c>
      <c r="K470" s="31" t="e">
        <f t="shared" si="280"/>
        <v>#REF!</v>
      </c>
      <c r="L470" s="31" t="e">
        <f t="shared" si="280"/>
        <v>#REF!</v>
      </c>
      <c r="M470" s="31" t="e">
        <f t="shared" si="280"/>
        <v>#REF!</v>
      </c>
      <c r="N470" s="31" t="e">
        <f t="shared" si="280"/>
        <v>#REF!</v>
      </c>
      <c r="O470" s="31" t="e">
        <f t="shared" si="280"/>
        <v>#REF!</v>
      </c>
      <c r="P470" s="31" t="e">
        <f t="shared" si="280"/>
        <v>#REF!</v>
      </c>
      <c r="Q470" s="31" t="e">
        <f t="shared" si="280"/>
        <v>#REF!</v>
      </c>
      <c r="R470" s="31" t="e">
        <f t="shared" si="280"/>
        <v>#REF!</v>
      </c>
      <c r="S470" s="31" t="e">
        <f t="shared" si="280"/>
        <v>#REF!</v>
      </c>
      <c r="T470" s="31" t="e">
        <f t="shared" si="280"/>
        <v>#REF!</v>
      </c>
      <c r="U470" s="31" t="e">
        <f t="shared" si="280"/>
        <v>#REF!</v>
      </c>
      <c r="V470" s="31" t="e">
        <f t="shared" si="280"/>
        <v>#REF!</v>
      </c>
      <c r="W470" s="31" t="e">
        <f t="shared" si="280"/>
        <v>#REF!</v>
      </c>
    </row>
    <row r="471" spans="1:23" s="5" customFormat="1" ht="12" hidden="1" outlineLevel="5" x14ac:dyDescent="0.2">
      <c r="A471" s="93"/>
      <c r="B471" s="81" t="s">
        <v>147</v>
      </c>
      <c r="C471" s="98"/>
      <c r="D471" s="30" t="s">
        <v>107</v>
      </c>
      <c r="E471" s="31"/>
      <c r="F471" s="31"/>
      <c r="G471" s="31"/>
      <c r="H471" s="31"/>
      <c r="I471" s="31"/>
      <c r="J471" s="31"/>
      <c r="K471" s="31"/>
      <c r="L471" s="31"/>
      <c r="M471" s="31"/>
      <c r="N471" s="31"/>
      <c r="O471" s="31"/>
      <c r="P471" s="31"/>
      <c r="Q471" s="31"/>
      <c r="R471" s="31"/>
      <c r="S471" s="31"/>
      <c r="T471" s="31"/>
      <c r="U471" s="31"/>
      <c r="V471" s="31"/>
      <c r="W471" s="31"/>
    </row>
    <row r="472" spans="1:23" s="5" customFormat="1" ht="12" hidden="1" outlineLevel="5" x14ac:dyDescent="0.2">
      <c r="A472" s="93"/>
      <c r="B472" s="81" t="s">
        <v>148</v>
      </c>
      <c r="C472" s="98"/>
      <c r="D472" s="30" t="s">
        <v>107</v>
      </c>
      <c r="E472" s="31" t="e">
        <f t="shared" ref="E472:W472" si="281">((E402+E403)*0.022/2)+((E406+E407)*0.022/2)+((E410+E411)*0.022/2)+((E414+E415)*0.022/2)+((E418+E419)*0.022/2)+((E422+E423)*0.022/2)+((E426+E427)*0.022/2)+((E430+E431)*0.022/2)</f>
        <v>#REF!</v>
      </c>
      <c r="F472" s="31" t="e">
        <f t="shared" si="281"/>
        <v>#REF!</v>
      </c>
      <c r="G472" s="31" t="e">
        <f t="shared" si="281"/>
        <v>#REF!</v>
      </c>
      <c r="H472" s="31" t="e">
        <f t="shared" si="281"/>
        <v>#REF!</v>
      </c>
      <c r="I472" s="31" t="e">
        <f t="shared" si="281"/>
        <v>#REF!</v>
      </c>
      <c r="J472" s="31" t="e">
        <f t="shared" si="281"/>
        <v>#REF!</v>
      </c>
      <c r="K472" s="31" t="e">
        <f t="shared" si="281"/>
        <v>#REF!</v>
      </c>
      <c r="L472" s="31" t="e">
        <f t="shared" si="281"/>
        <v>#REF!</v>
      </c>
      <c r="M472" s="31" t="e">
        <f t="shared" si="281"/>
        <v>#REF!</v>
      </c>
      <c r="N472" s="31" t="e">
        <f t="shared" si="281"/>
        <v>#REF!</v>
      </c>
      <c r="O472" s="31" t="e">
        <f t="shared" si="281"/>
        <v>#REF!</v>
      </c>
      <c r="P472" s="31" t="e">
        <f t="shared" si="281"/>
        <v>#REF!</v>
      </c>
      <c r="Q472" s="31" t="e">
        <f t="shared" si="281"/>
        <v>#REF!</v>
      </c>
      <c r="R472" s="31" t="e">
        <f t="shared" si="281"/>
        <v>#REF!</v>
      </c>
      <c r="S472" s="31" t="e">
        <f t="shared" si="281"/>
        <v>#REF!</v>
      </c>
      <c r="T472" s="31" t="e">
        <f t="shared" si="281"/>
        <v>#REF!</v>
      </c>
      <c r="U472" s="31" t="e">
        <f t="shared" si="281"/>
        <v>#REF!</v>
      </c>
      <c r="V472" s="31" t="e">
        <f t="shared" si="281"/>
        <v>#REF!</v>
      </c>
      <c r="W472" s="31" t="e">
        <f t="shared" si="281"/>
        <v>#REF!</v>
      </c>
    </row>
    <row r="473" spans="1:23" s="5" customFormat="1" ht="12" hidden="1" outlineLevel="4" x14ac:dyDescent="0.2">
      <c r="A473" s="93"/>
      <c r="B473" s="81" t="s">
        <v>149</v>
      </c>
      <c r="C473" s="98"/>
      <c r="D473" s="30" t="s">
        <v>107</v>
      </c>
      <c r="E473" s="31" t="e">
        <f>#REF!*E$5</f>
        <v>#REF!</v>
      </c>
      <c r="F473" s="31" t="e">
        <f t="shared" ref="F473:U475" si="282">E473*F$5</f>
        <v>#REF!</v>
      </c>
      <c r="G473" s="31" t="e">
        <f t="shared" si="282"/>
        <v>#REF!</v>
      </c>
      <c r="H473" s="31" t="e">
        <f t="shared" si="282"/>
        <v>#REF!</v>
      </c>
      <c r="I473" s="31" t="e">
        <f t="shared" si="282"/>
        <v>#REF!</v>
      </c>
      <c r="J473" s="31" t="e">
        <f t="shared" si="282"/>
        <v>#REF!</v>
      </c>
      <c r="K473" s="31" t="e">
        <f t="shared" si="282"/>
        <v>#REF!</v>
      </c>
      <c r="L473" s="31" t="e">
        <f t="shared" si="282"/>
        <v>#REF!</v>
      </c>
      <c r="M473" s="31" t="e">
        <f t="shared" si="282"/>
        <v>#REF!</v>
      </c>
      <c r="N473" s="31" t="e">
        <f t="shared" si="282"/>
        <v>#REF!</v>
      </c>
      <c r="O473" s="31" t="e">
        <f t="shared" si="282"/>
        <v>#REF!</v>
      </c>
      <c r="P473" s="31" t="e">
        <f t="shared" si="282"/>
        <v>#REF!</v>
      </c>
      <c r="Q473" s="31" t="e">
        <f t="shared" si="282"/>
        <v>#REF!</v>
      </c>
      <c r="R473" s="31" t="e">
        <f t="shared" si="282"/>
        <v>#REF!</v>
      </c>
      <c r="S473" s="31" t="e">
        <f t="shared" si="282"/>
        <v>#REF!</v>
      </c>
      <c r="T473" s="31" t="e">
        <f t="shared" si="282"/>
        <v>#REF!</v>
      </c>
      <c r="U473" s="31" t="e">
        <f t="shared" si="282"/>
        <v>#REF!</v>
      </c>
      <c r="V473" s="31" t="e">
        <f t="shared" ref="S473:W475" si="283">U473*V$5</f>
        <v>#REF!</v>
      </c>
      <c r="W473" s="31" t="e">
        <f t="shared" si="283"/>
        <v>#REF!</v>
      </c>
    </row>
    <row r="474" spans="1:23" s="5" customFormat="1" ht="12" hidden="1" outlineLevel="4" x14ac:dyDescent="0.2">
      <c r="A474" s="93"/>
      <c r="B474" s="81" t="s">
        <v>150</v>
      </c>
      <c r="C474" s="98"/>
      <c r="D474" s="30" t="s">
        <v>107</v>
      </c>
      <c r="E474" s="31" t="e">
        <f>#REF!*E$5</f>
        <v>#REF!</v>
      </c>
      <c r="F474" s="31" t="e">
        <f t="shared" si="282"/>
        <v>#REF!</v>
      </c>
      <c r="G474" s="31" t="e">
        <f t="shared" si="282"/>
        <v>#REF!</v>
      </c>
      <c r="H474" s="31" t="e">
        <f t="shared" si="282"/>
        <v>#REF!</v>
      </c>
      <c r="I474" s="31" t="e">
        <f t="shared" si="282"/>
        <v>#REF!</v>
      </c>
      <c r="J474" s="31" t="e">
        <f t="shared" si="282"/>
        <v>#REF!</v>
      </c>
      <c r="K474" s="31" t="e">
        <f t="shared" si="282"/>
        <v>#REF!</v>
      </c>
      <c r="L474" s="31" t="e">
        <f t="shared" si="282"/>
        <v>#REF!</v>
      </c>
      <c r="M474" s="31" t="e">
        <f t="shared" si="282"/>
        <v>#REF!</v>
      </c>
      <c r="N474" s="31" t="e">
        <f t="shared" si="282"/>
        <v>#REF!</v>
      </c>
      <c r="O474" s="31" t="e">
        <f t="shared" si="282"/>
        <v>#REF!</v>
      </c>
      <c r="P474" s="31" t="e">
        <f t="shared" si="282"/>
        <v>#REF!</v>
      </c>
      <c r="Q474" s="31" t="e">
        <f t="shared" si="282"/>
        <v>#REF!</v>
      </c>
      <c r="R474" s="31" t="e">
        <f t="shared" si="282"/>
        <v>#REF!</v>
      </c>
      <c r="S474" s="31" t="e">
        <f t="shared" si="283"/>
        <v>#REF!</v>
      </c>
      <c r="T474" s="31" t="e">
        <f t="shared" si="283"/>
        <v>#REF!</v>
      </c>
      <c r="U474" s="31" t="e">
        <f t="shared" si="283"/>
        <v>#REF!</v>
      </c>
      <c r="V474" s="31" t="e">
        <f t="shared" si="283"/>
        <v>#REF!</v>
      </c>
      <c r="W474" s="31" t="e">
        <f t="shared" si="283"/>
        <v>#REF!</v>
      </c>
    </row>
    <row r="475" spans="1:23" s="5" customFormat="1" ht="60" hidden="1" customHeight="1" outlineLevel="4" collapsed="1" x14ac:dyDescent="0.2">
      <c r="A475" s="93"/>
      <c r="B475" s="81" t="s">
        <v>151</v>
      </c>
      <c r="C475" s="98"/>
      <c r="D475" s="30" t="s">
        <v>107</v>
      </c>
      <c r="E475" s="31" t="e">
        <f>#REF!*E$5</f>
        <v>#REF!</v>
      </c>
      <c r="F475" s="31" t="e">
        <f t="shared" si="282"/>
        <v>#REF!</v>
      </c>
      <c r="G475" s="31" t="e">
        <f t="shared" si="282"/>
        <v>#REF!</v>
      </c>
      <c r="H475" s="31" t="e">
        <f t="shared" si="282"/>
        <v>#REF!</v>
      </c>
      <c r="I475" s="31" t="e">
        <f t="shared" si="282"/>
        <v>#REF!</v>
      </c>
      <c r="J475" s="31" t="e">
        <f t="shared" si="282"/>
        <v>#REF!</v>
      </c>
      <c r="K475" s="31" t="e">
        <f t="shared" si="282"/>
        <v>#REF!</v>
      </c>
      <c r="L475" s="31" t="e">
        <f t="shared" si="282"/>
        <v>#REF!</v>
      </c>
      <c r="M475" s="31" t="e">
        <f t="shared" si="282"/>
        <v>#REF!</v>
      </c>
      <c r="N475" s="31" t="e">
        <f t="shared" si="282"/>
        <v>#REF!</v>
      </c>
      <c r="O475" s="31" t="e">
        <f t="shared" si="282"/>
        <v>#REF!</v>
      </c>
      <c r="P475" s="31" t="e">
        <f t="shared" si="282"/>
        <v>#REF!</v>
      </c>
      <c r="Q475" s="31" t="e">
        <f t="shared" si="282"/>
        <v>#REF!</v>
      </c>
      <c r="R475" s="31" t="e">
        <f t="shared" si="282"/>
        <v>#REF!</v>
      </c>
      <c r="S475" s="31" t="e">
        <f t="shared" si="283"/>
        <v>#REF!</v>
      </c>
      <c r="T475" s="31" t="e">
        <f t="shared" si="283"/>
        <v>#REF!</v>
      </c>
      <c r="U475" s="31" t="e">
        <f t="shared" si="283"/>
        <v>#REF!</v>
      </c>
      <c r="V475" s="31" t="e">
        <f t="shared" si="283"/>
        <v>#REF!</v>
      </c>
      <c r="W475" s="31" t="e">
        <f t="shared" si="283"/>
        <v>#REF!</v>
      </c>
    </row>
    <row r="476" spans="1:23" s="5" customFormat="1" ht="24" hidden="1" outlineLevel="3" collapsed="1" x14ac:dyDescent="0.2">
      <c r="A476" s="93"/>
      <c r="B476" s="81" t="s">
        <v>152</v>
      </c>
      <c r="C476" s="98"/>
      <c r="D476" s="30" t="s">
        <v>107</v>
      </c>
      <c r="E476" s="31" t="e">
        <f t="shared" ref="E476:R476" si="284">SUM(E477:E480)+E496+E497+E498</f>
        <v>#REF!</v>
      </c>
      <c r="F476" s="31" t="e">
        <f t="shared" si="284"/>
        <v>#REF!</v>
      </c>
      <c r="G476" s="31" t="e">
        <f t="shared" si="284"/>
        <v>#REF!</v>
      </c>
      <c r="H476" s="31" t="e">
        <f t="shared" si="284"/>
        <v>#REF!</v>
      </c>
      <c r="I476" s="31" t="e">
        <f t="shared" si="284"/>
        <v>#REF!</v>
      </c>
      <c r="J476" s="31" t="e">
        <f t="shared" si="284"/>
        <v>#REF!</v>
      </c>
      <c r="K476" s="31" t="e">
        <f t="shared" si="284"/>
        <v>#REF!</v>
      </c>
      <c r="L476" s="31" t="e">
        <f t="shared" si="284"/>
        <v>#REF!</v>
      </c>
      <c r="M476" s="31" t="e">
        <f t="shared" si="284"/>
        <v>#REF!</v>
      </c>
      <c r="N476" s="31" t="e">
        <f t="shared" si="284"/>
        <v>#REF!</v>
      </c>
      <c r="O476" s="31">
        <f t="shared" si="284"/>
        <v>0</v>
      </c>
      <c r="P476" s="31">
        <f t="shared" si="284"/>
        <v>0</v>
      </c>
      <c r="Q476" s="31">
        <f t="shared" si="284"/>
        <v>0</v>
      </c>
      <c r="R476" s="31">
        <f t="shared" si="284"/>
        <v>0</v>
      </c>
      <c r="S476" s="31">
        <f t="shared" ref="S476:W476" si="285">SUM(S477:S480)+S496+S497+S498</f>
        <v>0</v>
      </c>
      <c r="T476" s="31">
        <f t="shared" si="285"/>
        <v>0</v>
      </c>
      <c r="U476" s="31">
        <f t="shared" si="285"/>
        <v>0</v>
      </c>
      <c r="V476" s="31">
        <f t="shared" si="285"/>
        <v>0</v>
      </c>
      <c r="W476" s="31">
        <f t="shared" si="285"/>
        <v>0</v>
      </c>
    </row>
    <row r="477" spans="1:23" s="5" customFormat="1" ht="36" hidden="1" outlineLevel="2" x14ac:dyDescent="0.2">
      <c r="A477" s="204"/>
      <c r="B477" s="81" t="s">
        <v>260</v>
      </c>
      <c r="C477" s="103"/>
      <c r="D477" s="30" t="s">
        <v>107</v>
      </c>
      <c r="E477" s="157"/>
      <c r="F477" s="166"/>
      <c r="G477" s="166"/>
      <c r="H477" s="166"/>
      <c r="I477" s="166"/>
      <c r="J477" s="166"/>
      <c r="K477" s="166"/>
      <c r="L477" s="166"/>
      <c r="M477" s="166"/>
      <c r="N477" s="166"/>
      <c r="O477" s="166"/>
      <c r="P477" s="166"/>
      <c r="Q477" s="166"/>
      <c r="R477" s="166"/>
      <c r="S477" s="166"/>
      <c r="T477" s="166"/>
      <c r="U477" s="166"/>
      <c r="V477" s="166"/>
      <c r="W477" s="166"/>
    </row>
    <row r="478" spans="1:23" s="5" customFormat="1" ht="36" hidden="1" outlineLevel="2" x14ac:dyDescent="0.2">
      <c r="A478" s="204"/>
      <c r="B478" s="81" t="s">
        <v>154</v>
      </c>
      <c r="C478" s="103"/>
      <c r="D478" s="30" t="s">
        <v>107</v>
      </c>
      <c r="E478" s="107"/>
      <c r="F478" s="107"/>
      <c r="G478" s="107"/>
      <c r="H478" s="107"/>
      <c r="I478" s="107"/>
      <c r="J478" s="107"/>
      <c r="K478" s="107"/>
      <c r="L478" s="107"/>
      <c r="M478" s="107"/>
      <c r="N478" s="107"/>
      <c r="O478" s="107"/>
      <c r="P478" s="107"/>
      <c r="Q478" s="107"/>
      <c r="R478" s="107"/>
      <c r="S478" s="107"/>
      <c r="T478" s="107"/>
      <c r="U478" s="107"/>
      <c r="V478" s="107"/>
      <c r="W478" s="107"/>
    </row>
    <row r="479" spans="1:23" s="5" customFormat="1" ht="37.5" hidden="1" customHeight="1" outlineLevel="2" x14ac:dyDescent="0.2">
      <c r="A479" s="204"/>
      <c r="B479" s="81" t="s">
        <v>155</v>
      </c>
      <c r="C479" s="103"/>
      <c r="D479" s="30" t="s">
        <v>107</v>
      </c>
      <c r="E479" s="107"/>
      <c r="F479" s="107"/>
      <c r="G479" s="107"/>
      <c r="H479" s="107"/>
      <c r="I479" s="107"/>
      <c r="J479" s="107"/>
      <c r="K479" s="107"/>
      <c r="L479" s="107"/>
      <c r="M479" s="107"/>
      <c r="N479" s="107"/>
      <c r="O479" s="107"/>
      <c r="P479" s="107"/>
      <c r="Q479" s="107"/>
      <c r="R479" s="107"/>
      <c r="S479" s="107"/>
      <c r="T479" s="107"/>
      <c r="U479" s="107"/>
      <c r="V479" s="107"/>
      <c r="W479" s="107"/>
    </row>
    <row r="480" spans="1:23" s="5" customFormat="1" ht="56.45" hidden="1" customHeight="1" outlineLevel="4" x14ac:dyDescent="0.2">
      <c r="A480" s="204"/>
      <c r="B480" s="81" t="s">
        <v>156</v>
      </c>
      <c r="C480" s="98"/>
      <c r="D480" s="30" t="s">
        <v>107</v>
      </c>
      <c r="E480" s="31" t="e">
        <f t="shared" ref="E480:W480" si="286">SUM(E481:E495)</f>
        <v>#REF!</v>
      </c>
      <c r="F480" s="31" t="e">
        <f t="shared" si="286"/>
        <v>#REF!</v>
      </c>
      <c r="G480" s="31" t="e">
        <f t="shared" si="286"/>
        <v>#REF!</v>
      </c>
      <c r="H480" s="31" t="e">
        <f t="shared" si="286"/>
        <v>#REF!</v>
      </c>
      <c r="I480" s="31" t="e">
        <f t="shared" si="286"/>
        <v>#REF!</v>
      </c>
      <c r="J480" s="31" t="e">
        <f t="shared" si="286"/>
        <v>#REF!</v>
      </c>
      <c r="K480" s="31" t="e">
        <f t="shared" si="286"/>
        <v>#REF!</v>
      </c>
      <c r="L480" s="31" t="e">
        <f t="shared" si="286"/>
        <v>#REF!</v>
      </c>
      <c r="M480" s="31" t="e">
        <f t="shared" si="286"/>
        <v>#REF!</v>
      </c>
      <c r="N480" s="31" t="e">
        <f t="shared" si="286"/>
        <v>#REF!</v>
      </c>
      <c r="O480" s="31">
        <f t="shared" si="286"/>
        <v>0</v>
      </c>
      <c r="P480" s="31">
        <f t="shared" si="286"/>
        <v>0</v>
      </c>
      <c r="Q480" s="31">
        <f t="shared" si="286"/>
        <v>0</v>
      </c>
      <c r="R480" s="31">
        <f t="shared" si="286"/>
        <v>0</v>
      </c>
      <c r="S480" s="31">
        <f t="shared" si="286"/>
        <v>0</v>
      </c>
      <c r="T480" s="31">
        <f t="shared" si="286"/>
        <v>0</v>
      </c>
      <c r="U480" s="31">
        <f t="shared" si="286"/>
        <v>0</v>
      </c>
      <c r="V480" s="31">
        <f t="shared" si="286"/>
        <v>0</v>
      </c>
      <c r="W480" s="31">
        <f t="shared" si="286"/>
        <v>0</v>
      </c>
    </row>
    <row r="481" spans="1:27" s="5" customFormat="1" ht="12.75" hidden="1" customHeight="1" outlineLevel="4" x14ac:dyDescent="0.2">
      <c r="A481" s="204"/>
      <c r="B481" s="110" t="s">
        <v>157</v>
      </c>
      <c r="C481" s="111">
        <v>7.4999999999999997E-2</v>
      </c>
      <c r="D481" s="112" t="s">
        <v>158</v>
      </c>
      <c r="E481" s="31" t="e">
        <f>-PMT($C481,10,#REF!-SUM($E566:E566),0,0)</f>
        <v>#REF!</v>
      </c>
      <c r="F481" s="31" t="e">
        <f>-PMT($C481,10,#REF!-SUM($E566:F566),0,0)</f>
        <v>#REF!</v>
      </c>
      <c r="G481" s="31" t="e">
        <f>-PMT($C481,10,#REF!-SUM($E566:G566),0,0)</f>
        <v>#REF!</v>
      </c>
      <c r="H481" s="31" t="e">
        <f>-PMT($C481,10,#REF!-SUM($E566:H566),0,0)</f>
        <v>#REF!</v>
      </c>
      <c r="I481" s="31" t="e">
        <f>-PMT($C481,10,#REF!-SUM($E566:I566),0,0)</f>
        <v>#REF!</v>
      </c>
      <c r="J481" s="31" t="e">
        <f>-PMT($C481,10,#REF!-SUM($E566:J566),0,0)</f>
        <v>#REF!</v>
      </c>
      <c r="K481" s="31" t="e">
        <f>-PMT($C481,10,#REF!-SUM($E566:K566),0,0)</f>
        <v>#REF!</v>
      </c>
      <c r="L481" s="31" t="e">
        <f>-PMT($C481,10,#REF!-SUM($E566:L566),0,0)</f>
        <v>#REF!</v>
      </c>
      <c r="M481" s="31" t="e">
        <f>-PMT($C481,10,#REF!-SUM($E566:M566),0,0)</f>
        <v>#REF!</v>
      </c>
      <c r="N481" s="31"/>
      <c r="O481" s="31"/>
      <c r="P481" s="31"/>
      <c r="Q481" s="31"/>
      <c r="R481" s="31"/>
      <c r="S481" s="31"/>
      <c r="T481" s="31"/>
      <c r="U481" s="31"/>
      <c r="V481" s="31"/>
      <c r="W481" s="31"/>
    </row>
    <row r="482" spans="1:27" s="5" customFormat="1" ht="12.75" hidden="1" customHeight="1" outlineLevel="4" x14ac:dyDescent="0.2">
      <c r="A482" s="204"/>
      <c r="B482" s="110" t="s">
        <v>157</v>
      </c>
      <c r="C482" s="111">
        <v>7.4999999999999997E-2</v>
      </c>
      <c r="D482" s="112" t="s">
        <v>158</v>
      </c>
      <c r="E482" s="31" t="e">
        <f>-PMT($C482,10,#REF!-SUM($E566:E566),0,0)</f>
        <v>#REF!</v>
      </c>
      <c r="F482" s="31" t="e">
        <f>-PMT($C482,10,#REF!-SUM($E566:F566),0,0)</f>
        <v>#REF!</v>
      </c>
      <c r="G482" s="31" t="e">
        <f>-PMT($C482,10,#REF!-SUM($E566:G566),0,0)</f>
        <v>#REF!</v>
      </c>
      <c r="H482" s="31" t="e">
        <f>-PMT($C482,10,#REF!-SUM($E566:H566),0,0)</f>
        <v>#REF!</v>
      </c>
      <c r="I482" s="31" t="e">
        <f>-PMT($C482,10,#REF!-SUM($E566:I566),0,0)</f>
        <v>#REF!</v>
      </c>
      <c r="J482" s="31" t="e">
        <f>-PMT($C482,10,#REF!-SUM($E566:J566),0,0)</f>
        <v>#REF!</v>
      </c>
      <c r="K482" s="31" t="e">
        <f>-PMT($C482,10,#REF!-SUM($E566:K566),0,0)</f>
        <v>#REF!</v>
      </c>
      <c r="L482" s="31" t="e">
        <f>-PMT($C482,10,#REF!-SUM($E566:L566),0,0)</f>
        <v>#REF!</v>
      </c>
      <c r="M482" s="31" t="e">
        <f>-PMT($C482,10,#REF!-SUM($E566:M566),0,0)</f>
        <v>#REF!</v>
      </c>
      <c r="N482" s="31" t="e">
        <f>-PMT($C482,10,#REF!-SUM($E566:N566),0,0)</f>
        <v>#REF!</v>
      </c>
      <c r="O482" s="31"/>
      <c r="P482" s="31"/>
      <c r="Q482" s="31"/>
      <c r="R482" s="31"/>
      <c r="S482" s="31"/>
      <c r="T482" s="31"/>
      <c r="U482" s="31"/>
      <c r="V482" s="31"/>
      <c r="W482" s="31"/>
    </row>
    <row r="483" spans="1:27" s="5" customFormat="1" ht="12.75" hidden="1" customHeight="1" outlineLevel="4" x14ac:dyDescent="0.2">
      <c r="A483" s="204"/>
      <c r="B483" s="110" t="s">
        <v>157</v>
      </c>
      <c r="C483" s="111">
        <v>7.4999999999999997E-2</v>
      </c>
      <c r="D483" s="112" t="s">
        <v>158</v>
      </c>
      <c r="E483" s="31"/>
      <c r="F483" s="31">
        <f>-PMT($C483,10,$E547-SUM($F568:F568),0,0)</f>
        <v>0</v>
      </c>
      <c r="G483" s="31">
        <f>-PMT($C483,10,$E547-SUM($F568:G568),0,0)</f>
        <v>0</v>
      </c>
      <c r="H483" s="31">
        <f>-PMT($C483,10,$E547-SUM($F568:H568),0,0)</f>
        <v>0</v>
      </c>
      <c r="I483" s="31">
        <f>-PMT($C483,10,$E547-SUM($F568:I568),0,0)</f>
        <v>0</v>
      </c>
      <c r="J483" s="31">
        <f>-PMT($C483,10,$E547-SUM($F568:J568),0,0)</f>
        <v>0</v>
      </c>
      <c r="K483" s="31">
        <f>-PMT($C483,10,$E547-SUM($F568:K568),0,0)</f>
        <v>0</v>
      </c>
      <c r="L483" s="31">
        <f>-PMT($C483,10,$E547-SUM($F568:L568),0,0)</f>
        <v>0</v>
      </c>
      <c r="M483" s="31">
        <f>-PMT($C483,10,$E547-SUM($F568:M568),0,0)</f>
        <v>0</v>
      </c>
      <c r="N483" s="31">
        <f>-PMT($C483,10,$E547-SUM($F568:N568),0,0)</f>
        <v>0</v>
      </c>
      <c r="O483" s="31">
        <f>-PMT($C483,10,$E547-SUM($F568:O568),0,0)</f>
        <v>0</v>
      </c>
      <c r="P483" s="31"/>
      <c r="Q483" s="31"/>
      <c r="R483" s="31"/>
      <c r="S483" s="31"/>
      <c r="T483" s="31"/>
      <c r="U483" s="31"/>
      <c r="V483" s="31"/>
      <c r="W483" s="31"/>
    </row>
    <row r="484" spans="1:27" s="5" customFormat="1" ht="12.75" hidden="1" customHeight="1" outlineLevel="4" x14ac:dyDescent="0.2">
      <c r="A484" s="209"/>
      <c r="B484" s="110" t="s">
        <v>157</v>
      </c>
      <c r="C484" s="111">
        <v>7.4999999999999997E-2</v>
      </c>
      <c r="D484" s="112" t="s">
        <v>158</v>
      </c>
      <c r="E484" s="31"/>
      <c r="F484" s="31"/>
      <c r="G484" s="31">
        <f>-PMT($C484,10,$F548-SUM($G569:G569),0,0)</f>
        <v>0</v>
      </c>
      <c r="H484" s="31">
        <f>-PMT($C484,10,$F548-SUM($G569:H569),0,0)</f>
        <v>0</v>
      </c>
      <c r="I484" s="31">
        <f>-PMT($C484,10,$F548-SUM($G569:I569),0,0)</f>
        <v>0</v>
      </c>
      <c r="J484" s="31">
        <f>-PMT($C484,10,$F548-SUM($G569:J569),0,0)</f>
        <v>0</v>
      </c>
      <c r="K484" s="31">
        <f>-PMT($C484,10,$F548-SUM($G569:K569),0,0)</f>
        <v>0</v>
      </c>
      <c r="L484" s="31">
        <f>-PMT($C484,10,$F548-SUM($G569:L569),0,0)</f>
        <v>0</v>
      </c>
      <c r="M484" s="31">
        <f>-PMT($C484,10,$F548-SUM($G569:M569),0,0)</f>
        <v>0</v>
      </c>
      <c r="N484" s="31">
        <f>-PMT($C484,10,$F548-SUM($G569:N569),0,0)</f>
        <v>0</v>
      </c>
      <c r="O484" s="31">
        <f>-PMT($C484,10,$F548-SUM($G569:O569),0,0)</f>
        <v>0</v>
      </c>
      <c r="P484" s="31">
        <f>-PMT($C484,10,$F548-SUM($G569:P569),0,0)</f>
        <v>0</v>
      </c>
      <c r="Q484" s="31"/>
      <c r="R484" s="113"/>
      <c r="S484" s="113"/>
      <c r="T484" s="113"/>
      <c r="U484" s="113"/>
      <c r="V484" s="113"/>
      <c r="W484" s="113"/>
    </row>
    <row r="485" spans="1:27" s="5" customFormat="1" ht="12.75" hidden="1" customHeight="1" outlineLevel="4" x14ac:dyDescent="0.2">
      <c r="A485" s="209"/>
      <c r="B485" s="110" t="s">
        <v>157</v>
      </c>
      <c r="C485" s="111">
        <v>7.4999999999999997E-2</v>
      </c>
      <c r="D485" s="112" t="s">
        <v>158</v>
      </c>
      <c r="E485" s="31"/>
      <c r="F485" s="31"/>
      <c r="G485" s="31"/>
      <c r="H485" s="31">
        <f>-PMT($C485,10,$G549-SUM($H570:H570),0,0)</f>
        <v>0</v>
      </c>
      <c r="I485" s="31">
        <f>-PMT($C485,10,$G549-SUM($H570:I570),0,0)</f>
        <v>0</v>
      </c>
      <c r="J485" s="31">
        <f>-PMT($C485,10,$G549-SUM($H570:J570),0,0)</f>
        <v>0</v>
      </c>
      <c r="K485" s="31">
        <f>-PMT($C485,10,$G549-SUM($H570:K570),0,0)</f>
        <v>0</v>
      </c>
      <c r="L485" s="31">
        <f>-PMT($C485,10,$G549-SUM($H570:L570),0,0)</f>
        <v>0</v>
      </c>
      <c r="M485" s="31">
        <f>-PMT($C485,10,$G549-SUM($H570:M570),0,0)</f>
        <v>0</v>
      </c>
      <c r="N485" s="31">
        <f>-PMT($C485,10,$G549-SUM($H570:N570),0,0)</f>
        <v>0</v>
      </c>
      <c r="O485" s="31">
        <f>-PMT($C485,10,$G549-SUM($H570:O570),0,0)</f>
        <v>0</v>
      </c>
      <c r="P485" s="31">
        <f>-PMT($C485,10,$G549-SUM($H570:P570),0,0)</f>
        <v>0</v>
      </c>
      <c r="Q485" s="31">
        <f>-PMT($C485,10,$G549-SUM($H570:Q570),0,0)</f>
        <v>0</v>
      </c>
      <c r="R485" s="31"/>
      <c r="S485" s="31"/>
      <c r="T485" s="31"/>
      <c r="U485" s="31"/>
      <c r="V485" s="31"/>
      <c r="W485" s="31"/>
    </row>
    <row r="486" spans="1:27" s="5" customFormat="1" ht="12.75" hidden="1" customHeight="1" outlineLevel="4" x14ac:dyDescent="0.2">
      <c r="A486" s="209"/>
      <c r="B486" s="110" t="s">
        <v>157</v>
      </c>
      <c r="C486" s="111">
        <v>7.4999999999999997E-2</v>
      </c>
      <c r="D486" s="112" t="s">
        <v>158</v>
      </c>
      <c r="E486" s="31"/>
      <c r="F486" s="31"/>
      <c r="G486" s="31"/>
      <c r="H486" s="31"/>
      <c r="I486" s="31">
        <f>-PMT($C486,10,$H550-SUM($I571:I571),0,0)</f>
        <v>0</v>
      </c>
      <c r="J486" s="31">
        <f>-PMT($C486,10,$H550-SUM($I571:J571),0,0)</f>
        <v>0</v>
      </c>
      <c r="K486" s="31">
        <f>-PMT($C486,10,$H550-SUM($I571:K571),0,0)</f>
        <v>0</v>
      </c>
      <c r="L486" s="31">
        <f>-PMT($C486,10,$H550-SUM($I571:L571),0,0)</f>
        <v>0</v>
      </c>
      <c r="M486" s="31">
        <f>-PMT($C486,10,$H550-SUM($I571:M571),0,0)</f>
        <v>0</v>
      </c>
      <c r="N486" s="31">
        <f>-PMT($C486,10,$H550-SUM($I571:N571),0,0)</f>
        <v>0</v>
      </c>
      <c r="O486" s="31">
        <f>-PMT($C486,10,$H550-SUM($I571:O571),0,0)</f>
        <v>0</v>
      </c>
      <c r="P486" s="31">
        <f>-PMT($C486,10,$H550-SUM($I571:P571),0,0)</f>
        <v>0</v>
      </c>
      <c r="Q486" s="31">
        <f>-PMT($C486,10,$H550-SUM($I571:Q571),0,0)</f>
        <v>0</v>
      </c>
      <c r="R486" s="31">
        <f>-PMT($C486,10,$H550-SUM($I571:R571),0,0)</f>
        <v>0</v>
      </c>
      <c r="S486" s="31">
        <f>-PMT($C486,10,$H550-SUM($I571:S571),0,0)</f>
        <v>0</v>
      </c>
      <c r="T486" s="31">
        <f>-PMT($C486,10,$H550-SUM($I571:T571),0,0)</f>
        <v>0</v>
      </c>
      <c r="U486" s="31">
        <f>-PMT($C486,10,$H550-SUM($I571:U571),0,0)</f>
        <v>0</v>
      </c>
      <c r="V486" s="31">
        <f>-PMT($C486,10,$H550-SUM($I571:V571),0,0)</f>
        <v>0</v>
      </c>
      <c r="W486" s="31">
        <f>-PMT($C486,10,$H550-SUM($I571:W571),0,0)</f>
        <v>0</v>
      </c>
    </row>
    <row r="487" spans="1:27" s="5" customFormat="1" ht="12.75" hidden="1" customHeight="1" outlineLevel="4" x14ac:dyDescent="0.2">
      <c r="A487" s="209"/>
      <c r="B487" s="110" t="s">
        <v>157</v>
      </c>
      <c r="C487" s="111">
        <v>7.4999999999999997E-2</v>
      </c>
      <c r="D487" s="112" t="s">
        <v>158</v>
      </c>
      <c r="E487" s="31"/>
      <c r="F487" s="31"/>
      <c r="G487" s="31"/>
      <c r="H487" s="48"/>
      <c r="I487" s="31"/>
      <c r="J487" s="31">
        <f>-PMT($C487,10,$I551-SUM($J572:J572),0,0)</f>
        <v>0</v>
      </c>
      <c r="K487" s="31">
        <f>-PMT($C487,10,$I551-SUM($J572:K572),0,0)</f>
        <v>0</v>
      </c>
      <c r="L487" s="31">
        <f>-PMT($C487,10,$I551-SUM($J572:L572),0,0)</f>
        <v>0</v>
      </c>
      <c r="M487" s="31">
        <f>-PMT($C487,10,$I551-SUM($J572:M572),0,0)</f>
        <v>0</v>
      </c>
      <c r="N487" s="31">
        <f>-PMT($C487,10,$I551-SUM($J572:N572),0,0)</f>
        <v>0</v>
      </c>
      <c r="O487" s="31">
        <f>-PMT($C487,10,$I551-SUM($J572:O572),0,0)</f>
        <v>0</v>
      </c>
      <c r="P487" s="31">
        <f>-PMT($C487,10,$I551-SUM($J572:P572),0,0)</f>
        <v>0</v>
      </c>
      <c r="Q487" s="31">
        <f>-PMT($C487,10,$I551-SUM($J572:Q572),0,0)</f>
        <v>0</v>
      </c>
      <c r="R487" s="31">
        <f>-PMT($C487,10,$I551-SUM($J572:R572),0,0)</f>
        <v>0</v>
      </c>
      <c r="S487" s="31">
        <f>-PMT($C487,10,$I551-SUM($J572:S572),0,0)</f>
        <v>0</v>
      </c>
      <c r="T487" s="31">
        <f>-PMT($C487,10,$I551-SUM($J572:T572),0,0)</f>
        <v>0</v>
      </c>
      <c r="U487" s="31">
        <f>-PMT($C487,10,$I551-SUM($J572:U572),0,0)</f>
        <v>0</v>
      </c>
      <c r="V487" s="31">
        <f>-PMT($C487,10,$I551-SUM($J572:V572),0,0)</f>
        <v>0</v>
      </c>
      <c r="W487" s="31">
        <f>-PMT($C487,10,$I551-SUM($J572:W572),0,0)</f>
        <v>0</v>
      </c>
    </row>
    <row r="488" spans="1:27" s="5" customFormat="1" ht="12.75" hidden="1" customHeight="1" outlineLevel="4" x14ac:dyDescent="0.2">
      <c r="A488" s="209"/>
      <c r="B488" s="110" t="s">
        <v>157</v>
      </c>
      <c r="C488" s="111">
        <v>7.4999999999999997E-2</v>
      </c>
      <c r="D488" s="112" t="s">
        <v>158</v>
      </c>
      <c r="E488" s="31"/>
      <c r="F488" s="31"/>
      <c r="G488" s="31"/>
      <c r="H488" s="48"/>
      <c r="I488" s="31"/>
      <c r="J488" s="31"/>
      <c r="K488" s="31">
        <f>-PMT($C488,10,$J552-SUM($K573:K573),0,0)</f>
        <v>0</v>
      </c>
      <c r="L488" s="31">
        <f>-PMT($C488,10,$J552-SUM($K573:L573),0,0)</f>
        <v>0</v>
      </c>
      <c r="M488" s="31">
        <f>-PMT($C488,10,$J552-SUM($K573:M573),0,0)</f>
        <v>0</v>
      </c>
      <c r="N488" s="31">
        <f>-PMT($C488,10,$J552-SUM($K573:N573),0,0)</f>
        <v>0</v>
      </c>
      <c r="O488" s="31">
        <f>-PMT($C488,10,$J552-SUM($K573:O573),0,0)</f>
        <v>0</v>
      </c>
      <c r="P488" s="31">
        <f>-PMT($C488,10,$J552-SUM($K573:P573),0,0)</f>
        <v>0</v>
      </c>
      <c r="Q488" s="31">
        <f>-PMT($C488,10,$J552-SUM($K573:Q573),0,0)</f>
        <v>0</v>
      </c>
      <c r="R488" s="31">
        <f>-PMT($C488,10,$J552-SUM($K573:R573),0,0)</f>
        <v>0</v>
      </c>
      <c r="S488" s="31">
        <f>-PMT($C488,10,$J552-SUM($K573:S573),0,0)</f>
        <v>0</v>
      </c>
      <c r="T488" s="31">
        <f>-PMT($C488,10,$J552-SUM($K573:T573),0,0)</f>
        <v>0</v>
      </c>
      <c r="U488" s="31">
        <f>-PMT($C488,10,$J552-SUM($K573:U573),0,0)</f>
        <v>0</v>
      </c>
      <c r="V488" s="31">
        <f>-PMT($C488,10,$J552-SUM($K573:V573),0,0)</f>
        <v>0</v>
      </c>
      <c r="W488" s="31">
        <f>-PMT($C488,10,$J552-SUM($K573:W573),0,0)</f>
        <v>0</v>
      </c>
    </row>
    <row r="489" spans="1:27" s="5" customFormat="1" ht="12.75" hidden="1" customHeight="1" outlineLevel="4" x14ac:dyDescent="0.2">
      <c r="A489" s="209"/>
      <c r="B489" s="110" t="s">
        <v>157</v>
      </c>
      <c r="C489" s="111">
        <v>7.4999999999999997E-2</v>
      </c>
      <c r="D489" s="112" t="s">
        <v>158</v>
      </c>
      <c r="E489" s="31"/>
      <c r="F489" s="31"/>
      <c r="G489" s="31"/>
      <c r="H489" s="48"/>
      <c r="I489" s="31"/>
      <c r="J489" s="31"/>
      <c r="K489" s="31"/>
      <c r="L489" s="31">
        <f>-PMT($C489,10,$K553-SUM($L574:L574),0,0)</f>
        <v>0</v>
      </c>
      <c r="M489" s="31">
        <f>-PMT($C489,10,$K553-SUM($L574:M574),0,0)</f>
        <v>0</v>
      </c>
      <c r="N489" s="31">
        <f>-PMT($C489,10,$K553-SUM($L574:N574),0,0)</f>
        <v>0</v>
      </c>
      <c r="O489" s="31">
        <f>-PMT($C489,10,$K553-SUM($L574:O574),0,0)</f>
        <v>0</v>
      </c>
      <c r="P489" s="31">
        <f>-PMT($C489,10,$K553-SUM($L574:P574),0,0)</f>
        <v>0</v>
      </c>
      <c r="Q489" s="31">
        <f>-PMT($C489,10,$K553-SUM($L574:Q574),0,0)</f>
        <v>0</v>
      </c>
      <c r="R489" s="31">
        <f>-PMT($C489,10,$K553-SUM($L574:R574),0,0)</f>
        <v>0</v>
      </c>
      <c r="S489" s="31">
        <f>-PMT($C489,10,$K553-SUM($L574:S574),0,0)</f>
        <v>0</v>
      </c>
      <c r="T489" s="31">
        <f>-PMT($C489,10,$K553-SUM($L574:T574),0,0)</f>
        <v>0</v>
      </c>
      <c r="U489" s="31">
        <f>-PMT($C489,10,$K553-SUM($L574:U574),0,0)</f>
        <v>0</v>
      </c>
      <c r="V489" s="31">
        <f>-PMT($C489,10,$K553-SUM($L574:V574),0,0)</f>
        <v>0</v>
      </c>
      <c r="W489" s="31">
        <f>-PMT($C489,10,$K553-SUM($L574:W574),0,0)</f>
        <v>0</v>
      </c>
    </row>
    <row r="490" spans="1:27" s="5" customFormat="1" ht="12.75" hidden="1" customHeight="1" outlineLevel="4" x14ac:dyDescent="0.2">
      <c r="A490" s="209"/>
      <c r="B490" s="110" t="s">
        <v>157</v>
      </c>
      <c r="C490" s="111">
        <v>7.4999999999999997E-2</v>
      </c>
      <c r="D490" s="112" t="s">
        <v>158</v>
      </c>
      <c r="E490" s="31"/>
      <c r="F490" s="31"/>
      <c r="G490" s="31"/>
      <c r="H490" s="48"/>
      <c r="I490" s="31"/>
      <c r="J490" s="31"/>
      <c r="K490" s="31"/>
      <c r="L490" s="31"/>
      <c r="M490" s="31">
        <f>-PMT($C490,10,$L554-SUM($M575:M575),0,0)</f>
        <v>0</v>
      </c>
      <c r="N490" s="31">
        <f>-PMT($C490,10,$L554-SUM($M575:N575),0,0)</f>
        <v>0</v>
      </c>
      <c r="O490" s="31">
        <f>-PMT($C490,10,$L554-SUM($M575:O575),0,0)</f>
        <v>0</v>
      </c>
      <c r="P490" s="31">
        <f>-PMT($C490,10,$L554-SUM($M575:P575),0,0)</f>
        <v>0</v>
      </c>
      <c r="Q490" s="31">
        <f>-PMT($C490,10,$L554-SUM($M575:Q575),0,0)</f>
        <v>0</v>
      </c>
      <c r="R490" s="31">
        <f>-PMT($C490,10,$L554-SUM($M575:R575),0,0)</f>
        <v>0</v>
      </c>
      <c r="S490" s="31">
        <f>-PMT($C490,10,$L554-SUM($M575:S575),0,0)</f>
        <v>0</v>
      </c>
      <c r="T490" s="31">
        <f>-PMT($C490,10,$L554-SUM($M575:T575),0,0)</f>
        <v>0</v>
      </c>
      <c r="U490" s="31">
        <f>-PMT($C490,10,$L554-SUM($M575:U575),0,0)</f>
        <v>0</v>
      </c>
      <c r="V490" s="31">
        <f>-PMT($C490,10,$L554-SUM($M575:V575),0,0)</f>
        <v>0</v>
      </c>
      <c r="W490" s="31">
        <f>-PMT($C490,10,$L554-SUM($M575:W575),0,0)</f>
        <v>0</v>
      </c>
    </row>
    <row r="491" spans="1:27" s="5" customFormat="1" ht="12.75" hidden="1" customHeight="1" outlineLevel="4" x14ac:dyDescent="0.2">
      <c r="A491" s="209"/>
      <c r="B491" s="110" t="s">
        <v>157</v>
      </c>
      <c r="C491" s="111">
        <v>7.4999999999999997E-2</v>
      </c>
      <c r="D491" s="112" t="s">
        <v>158</v>
      </c>
      <c r="E491" s="31"/>
      <c r="F491" s="31"/>
      <c r="G491" s="31"/>
      <c r="H491" s="48"/>
      <c r="I491" s="31"/>
      <c r="J491" s="31"/>
      <c r="K491" s="31"/>
      <c r="L491" s="31"/>
      <c r="M491" s="31"/>
      <c r="N491" s="31">
        <f>-PMT($C491,10,$M555-SUM($N576:N576),0,0)</f>
        <v>0</v>
      </c>
      <c r="O491" s="31">
        <f>-PMT($C491,10,$M555-SUM($N576:O576),0,0)</f>
        <v>0</v>
      </c>
      <c r="P491" s="31">
        <f>-PMT($C491,10,$M555-SUM($N576:P576),0,0)</f>
        <v>0</v>
      </c>
      <c r="Q491" s="31">
        <f>-PMT($C491,10,$M555-SUM($N576:Q576),0,0)</f>
        <v>0</v>
      </c>
      <c r="R491" s="31">
        <f>-PMT($C491,10,$M555-SUM($N576:R576),0,0)</f>
        <v>0</v>
      </c>
      <c r="S491" s="31">
        <f>-PMT($C491,10,$M555-SUM($N576:S576),0,0)</f>
        <v>0</v>
      </c>
      <c r="T491" s="31">
        <f>-PMT($C491,10,$M555-SUM($N576:T576),0,0)</f>
        <v>0</v>
      </c>
      <c r="U491" s="31">
        <f>-PMT($C491,10,$M555-SUM($N576:U576),0,0)</f>
        <v>0</v>
      </c>
      <c r="V491" s="31">
        <f>-PMT($C491,10,$M555-SUM($N576:V576),0,0)</f>
        <v>0</v>
      </c>
      <c r="W491" s="31">
        <f>-PMT($C491,10,$M555-SUM($N576:W576),0,0)</f>
        <v>0</v>
      </c>
    </row>
    <row r="492" spans="1:27" s="5" customFormat="1" ht="12.75" hidden="1" customHeight="1" outlineLevel="4" x14ac:dyDescent="0.2">
      <c r="A492" s="209"/>
      <c r="B492" s="110" t="s">
        <v>157</v>
      </c>
      <c r="C492" s="111">
        <v>7.4999999999999997E-2</v>
      </c>
      <c r="D492" s="112" t="s">
        <v>158</v>
      </c>
      <c r="E492" s="31"/>
      <c r="F492" s="31"/>
      <c r="G492" s="31"/>
      <c r="H492" s="48"/>
      <c r="I492" s="31"/>
      <c r="J492" s="31"/>
      <c r="K492" s="31"/>
      <c r="L492" s="31"/>
      <c r="M492" s="31"/>
      <c r="N492" s="31"/>
      <c r="O492" s="31">
        <f>-PMT($C492,10,$N556-SUM($O577:O577),0,0)</f>
        <v>0</v>
      </c>
      <c r="P492" s="31">
        <f>-PMT($C492,10,$N556-SUM($O577:P577),0,0)</f>
        <v>0</v>
      </c>
      <c r="Q492" s="31">
        <f>-PMT($C492,10,$N556-SUM($O577:Q577),0,0)</f>
        <v>0</v>
      </c>
      <c r="R492" s="31">
        <f>-PMT($C492,10,$N556-SUM($O577:R577),0,0)</f>
        <v>0</v>
      </c>
      <c r="S492" s="31">
        <f>-PMT($C492,10,$N556-SUM($O577:S577),0,0)</f>
        <v>0</v>
      </c>
      <c r="T492" s="31">
        <f>-PMT($C492,10,$N556-SUM($O577:T577),0,0)</f>
        <v>0</v>
      </c>
      <c r="U492" s="31">
        <f>-PMT($C492,10,$N556-SUM($O577:U577),0,0)</f>
        <v>0</v>
      </c>
      <c r="V492" s="31">
        <f>-PMT($C492,10,$N556-SUM($O577:V577),0,0)</f>
        <v>0</v>
      </c>
      <c r="W492" s="31">
        <f>-PMT($C492,10,$N556-SUM($O577:W577),0,0)</f>
        <v>0</v>
      </c>
      <c r="X492" s="31"/>
    </row>
    <row r="493" spans="1:27" s="5" customFormat="1" ht="12.75" hidden="1" customHeight="1" outlineLevel="4" x14ac:dyDescent="0.2">
      <c r="A493" s="209"/>
      <c r="B493" s="110" t="s">
        <v>157</v>
      </c>
      <c r="C493" s="111">
        <v>7.4999999999999997E-2</v>
      </c>
      <c r="D493" s="112" t="s">
        <v>158</v>
      </c>
      <c r="E493" s="31"/>
      <c r="F493" s="31"/>
      <c r="G493" s="31"/>
      <c r="H493" s="48"/>
      <c r="I493" s="31"/>
      <c r="J493" s="31"/>
      <c r="K493" s="31"/>
      <c r="L493" s="31"/>
      <c r="M493" s="31"/>
      <c r="N493" s="31"/>
      <c r="O493" s="31"/>
      <c r="P493" s="31">
        <f>-PMT($C493,10,$O557-SUM($P578:P578),0,0)</f>
        <v>0</v>
      </c>
      <c r="Q493" s="31">
        <f>-PMT($C493,10,$O557-SUM($P578:Q578),0,0)</f>
        <v>0</v>
      </c>
      <c r="R493" s="31">
        <f>-PMT($C493,10,$O557-SUM($P578:R578),0,0)</f>
        <v>0</v>
      </c>
      <c r="S493" s="31">
        <f>-PMT($C493,10,$O557-SUM($P578:S578),0,0)</f>
        <v>0</v>
      </c>
      <c r="T493" s="31">
        <f>-PMT($C493,10,$O557-SUM($P578:T578),0,0)</f>
        <v>0</v>
      </c>
      <c r="U493" s="31">
        <f>-PMT($C493,10,$O557-SUM($P578:U578),0,0)</f>
        <v>0</v>
      </c>
      <c r="V493" s="31">
        <f>-PMT($C493,10,$O557-SUM($P578:V578),0,0)</f>
        <v>0</v>
      </c>
      <c r="W493" s="31">
        <f>-PMT($C493,10,$O557-SUM($P578:W578),0,0)</f>
        <v>0</v>
      </c>
      <c r="X493" s="31"/>
      <c r="Y493" s="31"/>
    </row>
    <row r="494" spans="1:27" s="5" customFormat="1" ht="12.75" hidden="1" customHeight="1" outlineLevel="4" x14ac:dyDescent="0.2">
      <c r="A494" s="209"/>
      <c r="B494" s="110" t="s">
        <v>157</v>
      </c>
      <c r="C494" s="111">
        <v>7.4999999999999997E-2</v>
      </c>
      <c r="D494" s="112" t="s">
        <v>158</v>
      </c>
      <c r="E494" s="31"/>
      <c r="F494" s="31"/>
      <c r="G494" s="31"/>
      <c r="H494" s="48"/>
      <c r="I494" s="31"/>
      <c r="J494" s="31"/>
      <c r="K494" s="31"/>
      <c r="L494" s="31"/>
      <c r="M494" s="31"/>
      <c r="N494" s="31"/>
      <c r="O494" s="31"/>
      <c r="P494" s="31"/>
      <c r="Q494" s="31">
        <f>-PMT($C494,10,$P558-SUM($Q579:Q579),0,0)</f>
        <v>0</v>
      </c>
      <c r="R494" s="31">
        <f>-PMT($C494,10,$P558-SUM($Q579:R579),0,0)</f>
        <v>0</v>
      </c>
      <c r="S494" s="31">
        <f>-PMT($C494,10,$P558-SUM($Q579:S579),0,0)</f>
        <v>0</v>
      </c>
      <c r="T494" s="31">
        <f>-PMT($C494,10,$P558-SUM($Q579:T579),0,0)</f>
        <v>0</v>
      </c>
      <c r="U494" s="31">
        <f>-PMT($C494,10,$P558-SUM($Q579:U579),0,0)</f>
        <v>0</v>
      </c>
      <c r="V494" s="31">
        <f>-PMT($C494,10,$P558-SUM($Q579:V579),0,0)</f>
        <v>0</v>
      </c>
      <c r="W494" s="31">
        <f>-PMT($C494,10,$P558-SUM($Q579:W579),0,0)</f>
        <v>0</v>
      </c>
      <c r="X494" s="31"/>
      <c r="Y494" s="31"/>
      <c r="Z494" s="31"/>
    </row>
    <row r="495" spans="1:27" s="5" customFormat="1" ht="12.75" hidden="1" customHeight="1" outlineLevel="4" x14ac:dyDescent="0.2">
      <c r="A495" s="209"/>
      <c r="B495" s="110" t="s">
        <v>157</v>
      </c>
      <c r="C495" s="111">
        <v>7.4999999999999997E-2</v>
      </c>
      <c r="D495" s="112" t="s">
        <v>158</v>
      </c>
      <c r="E495" s="31"/>
      <c r="F495" s="31"/>
      <c r="G495" s="31"/>
      <c r="H495" s="48"/>
      <c r="I495" s="31"/>
      <c r="J495" s="31"/>
      <c r="K495" s="31"/>
      <c r="L495" s="31"/>
      <c r="M495" s="31"/>
      <c r="N495" s="31"/>
      <c r="O495" s="31"/>
      <c r="P495" s="31"/>
      <c r="Q495" s="31"/>
      <c r="R495" s="31">
        <f>-PMT($C495,10,$Q559-SUM($R580:R580),0,0)</f>
        <v>0</v>
      </c>
      <c r="S495" s="31">
        <f>-PMT($C495,10,$Q559-SUM($R580:S580),0,0)</f>
        <v>0</v>
      </c>
      <c r="T495" s="31">
        <f>-PMT($C495,10,$Q559-SUM($R580:T580),0,0)</f>
        <v>0</v>
      </c>
      <c r="U495" s="31">
        <f>-PMT($C495,10,$Q559-SUM($R580:U580),0,0)</f>
        <v>0</v>
      </c>
      <c r="V495" s="31">
        <f>-PMT($C495,10,$Q559-SUM($R580:V580),0,0)</f>
        <v>0</v>
      </c>
      <c r="W495" s="31">
        <f>-PMT($C495,10,$Q559-SUM($R580:W580),0,0)</f>
        <v>0</v>
      </c>
      <c r="X495" s="31"/>
      <c r="Y495" s="31"/>
      <c r="Z495" s="31"/>
      <c r="AA495" s="31"/>
    </row>
    <row r="496" spans="1:27" s="5" customFormat="1" ht="16.899999999999999" hidden="1" customHeight="1" outlineLevel="2" x14ac:dyDescent="0.2">
      <c r="A496" s="209"/>
      <c r="B496" s="110" t="s">
        <v>159</v>
      </c>
      <c r="C496" s="167"/>
      <c r="D496" s="112" t="s">
        <v>158</v>
      </c>
      <c r="E496" s="168"/>
      <c r="F496" s="168"/>
      <c r="G496" s="168"/>
      <c r="H496" s="168"/>
      <c r="I496" s="168"/>
      <c r="J496" s="168"/>
      <c r="K496" s="168"/>
      <c r="L496" s="168"/>
      <c r="M496" s="168"/>
      <c r="N496" s="168"/>
      <c r="O496" s="168"/>
      <c r="P496" s="168"/>
      <c r="Q496" s="168"/>
      <c r="R496" s="168"/>
      <c r="S496" s="168"/>
      <c r="T496" s="168"/>
      <c r="U496" s="168"/>
      <c r="V496" s="168"/>
      <c r="W496" s="168"/>
    </row>
    <row r="497" spans="1:23" s="5" customFormat="1" ht="25.5" hidden="1" customHeight="1" outlineLevel="2" x14ac:dyDescent="0.25">
      <c r="A497" s="209"/>
      <c r="B497" s="110" t="s">
        <v>261</v>
      </c>
      <c r="C497" s="167"/>
      <c r="D497" s="112" t="s">
        <v>158</v>
      </c>
      <c r="E497" s="108"/>
      <c r="F497" s="108"/>
      <c r="G497" s="108"/>
      <c r="H497" s="108"/>
      <c r="I497" s="108"/>
      <c r="J497" s="108"/>
      <c r="K497" s="108"/>
      <c r="L497" s="108"/>
      <c r="M497" s="108"/>
      <c r="N497" s="108"/>
      <c r="O497" s="108"/>
      <c r="P497" s="108"/>
      <c r="Q497" s="108"/>
      <c r="R497" s="108"/>
      <c r="S497" s="108"/>
      <c r="T497" s="108"/>
      <c r="U497" s="108"/>
      <c r="V497" s="108"/>
      <c r="W497" s="108"/>
    </row>
    <row r="498" spans="1:23" s="5" customFormat="1" ht="12.75" hidden="1" customHeight="1" outlineLevel="2" x14ac:dyDescent="0.2">
      <c r="A498" s="204"/>
      <c r="B498" s="110" t="s">
        <v>262</v>
      </c>
      <c r="C498" s="167"/>
      <c r="D498" s="112" t="s">
        <v>158</v>
      </c>
      <c r="E498" s="169"/>
      <c r="F498" s="31"/>
      <c r="G498" s="31"/>
      <c r="H498" s="31"/>
      <c r="I498" s="31"/>
      <c r="J498" s="31"/>
      <c r="K498" s="31"/>
      <c r="L498" s="31"/>
      <c r="M498" s="31"/>
      <c r="N498" s="31"/>
      <c r="O498" s="31"/>
      <c r="P498" s="31"/>
      <c r="Q498" s="31"/>
      <c r="R498" s="31"/>
      <c r="S498" s="31"/>
      <c r="T498" s="31"/>
      <c r="U498" s="31"/>
      <c r="V498" s="31"/>
      <c r="W498" s="31"/>
    </row>
    <row r="499" spans="1:23" s="5" customFormat="1" ht="13.5" hidden="1" customHeight="1" outlineLevel="1" thickBot="1" x14ac:dyDescent="0.25">
      <c r="A499" s="204"/>
      <c r="B499" s="49" t="s">
        <v>263</v>
      </c>
      <c r="C499" s="49"/>
      <c r="D499" s="55" t="s">
        <v>107</v>
      </c>
      <c r="E499" s="50" t="e">
        <f t="shared" ref="E499:W499" si="287">E360+E389+E393+E396+E397+E398+E461+E462+E463+E464+E465+E466+E467+E468+E475+E476</f>
        <v>#REF!</v>
      </c>
      <c r="F499" s="50" t="e">
        <f t="shared" si="287"/>
        <v>#REF!</v>
      </c>
      <c r="G499" s="50" t="e">
        <f t="shared" si="287"/>
        <v>#REF!</v>
      </c>
      <c r="H499" s="50" t="e">
        <f t="shared" si="287"/>
        <v>#REF!</v>
      </c>
      <c r="I499" s="50" t="e">
        <f t="shared" si="287"/>
        <v>#REF!</v>
      </c>
      <c r="J499" s="50" t="e">
        <f t="shared" si="287"/>
        <v>#REF!</v>
      </c>
      <c r="K499" s="50" t="e">
        <f t="shared" si="287"/>
        <v>#REF!</v>
      </c>
      <c r="L499" s="50" t="e">
        <f t="shared" si="287"/>
        <v>#REF!</v>
      </c>
      <c r="M499" s="50" t="e">
        <f t="shared" si="287"/>
        <v>#REF!</v>
      </c>
      <c r="N499" s="50" t="e">
        <f t="shared" si="287"/>
        <v>#REF!</v>
      </c>
      <c r="O499" s="50" t="e">
        <f t="shared" si="287"/>
        <v>#REF!</v>
      </c>
      <c r="P499" s="50" t="e">
        <f t="shared" si="287"/>
        <v>#REF!</v>
      </c>
      <c r="Q499" s="50" t="e">
        <f t="shared" si="287"/>
        <v>#REF!</v>
      </c>
      <c r="R499" s="50" t="e">
        <f t="shared" si="287"/>
        <v>#REF!</v>
      </c>
      <c r="S499" s="50" t="e">
        <f t="shared" si="287"/>
        <v>#REF!</v>
      </c>
      <c r="T499" s="50" t="e">
        <f t="shared" si="287"/>
        <v>#REF!</v>
      </c>
      <c r="U499" s="50" t="e">
        <f t="shared" si="287"/>
        <v>#REF!</v>
      </c>
      <c r="V499" s="50" t="e">
        <f t="shared" si="287"/>
        <v>#REF!</v>
      </c>
      <c r="W499" s="50" t="e">
        <f t="shared" si="287"/>
        <v>#REF!</v>
      </c>
    </row>
    <row r="500" spans="1:23" s="5" customFormat="1" ht="12" hidden="1" outlineLevel="1" x14ac:dyDescent="0.2">
      <c r="A500" s="204"/>
      <c r="B500" s="23" t="s">
        <v>163</v>
      </c>
      <c r="C500" s="23"/>
      <c r="D500" s="24" t="s">
        <v>107</v>
      </c>
      <c r="E500" s="171"/>
      <c r="F500" s="170"/>
      <c r="G500" s="170"/>
      <c r="H500" s="170"/>
      <c r="I500" s="170"/>
      <c r="J500" s="170"/>
      <c r="K500" s="170"/>
      <c r="L500" s="170"/>
      <c r="M500" s="170"/>
      <c r="N500" s="170"/>
      <c r="O500" s="170"/>
      <c r="P500" s="170"/>
      <c r="Q500" s="170"/>
      <c r="R500" s="170"/>
      <c r="S500" s="170"/>
      <c r="T500" s="170"/>
      <c r="U500" s="170"/>
      <c r="V500" s="170"/>
      <c r="W500" s="170"/>
    </row>
    <row r="501" spans="1:23" s="5" customFormat="1" ht="12" hidden="1" outlineLevel="1" x14ac:dyDescent="0.2">
      <c r="A501" s="204"/>
      <c r="B501" s="26" t="s">
        <v>164</v>
      </c>
      <c r="C501" s="62"/>
      <c r="D501" s="24" t="s">
        <v>46</v>
      </c>
      <c r="E501" s="79" t="e">
        <f>#REF!</f>
        <v>#REF!</v>
      </c>
      <c r="F501" s="79" t="e">
        <f>E501</f>
        <v>#REF!</v>
      </c>
      <c r="G501" s="79" t="e">
        <f t="shared" ref="G501:V501" si="288">F501</f>
        <v>#REF!</v>
      </c>
      <c r="H501" s="79" t="e">
        <f t="shared" si="288"/>
        <v>#REF!</v>
      </c>
      <c r="I501" s="79" t="e">
        <f t="shared" si="288"/>
        <v>#REF!</v>
      </c>
      <c r="J501" s="79" t="e">
        <f t="shared" si="288"/>
        <v>#REF!</v>
      </c>
      <c r="K501" s="79" t="e">
        <f t="shared" si="288"/>
        <v>#REF!</v>
      </c>
      <c r="L501" s="79" t="e">
        <f t="shared" si="288"/>
        <v>#REF!</v>
      </c>
      <c r="M501" s="79" t="e">
        <f t="shared" si="288"/>
        <v>#REF!</v>
      </c>
      <c r="N501" s="79" t="e">
        <f t="shared" si="288"/>
        <v>#REF!</v>
      </c>
      <c r="O501" s="79" t="e">
        <f t="shared" si="288"/>
        <v>#REF!</v>
      </c>
      <c r="P501" s="79" t="e">
        <f t="shared" si="288"/>
        <v>#REF!</v>
      </c>
      <c r="Q501" s="79" t="e">
        <f t="shared" si="288"/>
        <v>#REF!</v>
      </c>
      <c r="R501" s="79" t="e">
        <f t="shared" si="288"/>
        <v>#REF!</v>
      </c>
      <c r="S501" s="79" t="e">
        <f t="shared" si="288"/>
        <v>#REF!</v>
      </c>
      <c r="T501" s="79" t="e">
        <f t="shared" si="288"/>
        <v>#REF!</v>
      </c>
      <c r="U501" s="79" t="e">
        <f t="shared" si="288"/>
        <v>#REF!</v>
      </c>
      <c r="V501" s="79" t="e">
        <f t="shared" si="288"/>
        <v>#REF!</v>
      </c>
      <c r="W501" s="79" t="e">
        <f t="shared" ref="J501:W502" si="289">V501</f>
        <v>#REF!</v>
      </c>
    </row>
    <row r="502" spans="1:23" s="5" customFormat="1" ht="12" hidden="1" outlineLevel="2" x14ac:dyDescent="0.2">
      <c r="A502" s="204"/>
      <c r="B502" s="28" t="s">
        <v>165</v>
      </c>
      <c r="C502" s="29"/>
      <c r="D502" s="30" t="s">
        <v>107</v>
      </c>
      <c r="E502" s="172"/>
      <c r="F502" s="172"/>
      <c r="G502" s="172"/>
      <c r="H502" s="172"/>
      <c r="I502" s="54"/>
      <c r="J502" s="173">
        <f t="shared" si="289"/>
        <v>0</v>
      </c>
      <c r="K502" s="173">
        <f t="shared" si="289"/>
        <v>0</v>
      </c>
      <c r="L502" s="173">
        <f t="shared" si="289"/>
        <v>0</v>
      </c>
      <c r="M502" s="173">
        <f t="shared" si="289"/>
        <v>0</v>
      </c>
      <c r="N502" s="54"/>
      <c r="O502" s="173">
        <f t="shared" si="289"/>
        <v>0</v>
      </c>
      <c r="P502" s="173">
        <f t="shared" si="289"/>
        <v>0</v>
      </c>
      <c r="Q502" s="173">
        <f t="shared" si="289"/>
        <v>0</v>
      </c>
      <c r="R502" s="173">
        <f t="shared" si="289"/>
        <v>0</v>
      </c>
      <c r="S502" s="173">
        <f t="shared" si="289"/>
        <v>0</v>
      </c>
      <c r="T502" s="173">
        <f t="shared" si="289"/>
        <v>0</v>
      </c>
      <c r="U502" s="173">
        <f t="shared" si="289"/>
        <v>0</v>
      </c>
      <c r="V502" s="173">
        <f t="shared" si="289"/>
        <v>0</v>
      </c>
      <c r="W502" s="173">
        <f t="shared" si="289"/>
        <v>0</v>
      </c>
    </row>
    <row r="503" spans="1:23" s="5" customFormat="1" ht="12" hidden="1" outlineLevel="2" x14ac:dyDescent="0.2">
      <c r="A503" s="204"/>
      <c r="B503" s="28" t="s">
        <v>166</v>
      </c>
      <c r="C503" s="29"/>
      <c r="D503" s="30" t="s">
        <v>107</v>
      </c>
      <c r="E503" s="102"/>
      <c r="F503" s="31">
        <f t="shared" ref="F503:W503" si="290">F500-F502</f>
        <v>0</v>
      </c>
      <c r="G503" s="31">
        <f t="shared" si="290"/>
        <v>0</v>
      </c>
      <c r="H503" s="31">
        <f t="shared" si="290"/>
        <v>0</v>
      </c>
      <c r="I503" s="31">
        <f t="shared" si="290"/>
        <v>0</v>
      </c>
      <c r="J503" s="31">
        <f t="shared" si="290"/>
        <v>0</v>
      </c>
      <c r="K503" s="31">
        <f t="shared" si="290"/>
        <v>0</v>
      </c>
      <c r="L503" s="31">
        <f t="shared" si="290"/>
        <v>0</v>
      </c>
      <c r="M503" s="31">
        <f t="shared" si="290"/>
        <v>0</v>
      </c>
      <c r="N503" s="31">
        <f t="shared" si="290"/>
        <v>0</v>
      </c>
      <c r="O503" s="31">
        <f t="shared" si="290"/>
        <v>0</v>
      </c>
      <c r="P503" s="31">
        <f t="shared" si="290"/>
        <v>0</v>
      </c>
      <c r="Q503" s="31">
        <f t="shared" si="290"/>
        <v>0</v>
      </c>
      <c r="R503" s="31">
        <f t="shared" si="290"/>
        <v>0</v>
      </c>
      <c r="S503" s="31">
        <f t="shared" si="290"/>
        <v>0</v>
      </c>
      <c r="T503" s="31">
        <f t="shared" si="290"/>
        <v>0</v>
      </c>
      <c r="U503" s="31">
        <f t="shared" si="290"/>
        <v>0</v>
      </c>
      <c r="V503" s="31">
        <f t="shared" si="290"/>
        <v>0</v>
      </c>
      <c r="W503" s="31">
        <f t="shared" si="290"/>
        <v>0</v>
      </c>
    </row>
    <row r="504" spans="1:23" s="5" customFormat="1" ht="12" hidden="1" outlineLevel="2" x14ac:dyDescent="0.2">
      <c r="A504" s="204"/>
      <c r="B504" s="81" t="s">
        <v>264</v>
      </c>
      <c r="C504" s="98"/>
      <c r="D504" s="83" t="s">
        <v>242</v>
      </c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</row>
    <row r="505" spans="1:23" s="5" customFormat="1" ht="36" hidden="1" outlineLevel="2" x14ac:dyDescent="0.2">
      <c r="A505" s="204"/>
      <c r="B505" s="85" t="s">
        <v>265</v>
      </c>
      <c r="C505" s="85"/>
      <c r="D505" s="116" t="s">
        <v>158</v>
      </c>
      <c r="E505" s="86"/>
      <c r="F505" s="86"/>
      <c r="G505" s="86"/>
      <c r="H505" s="86"/>
      <c r="I505" s="86"/>
      <c r="J505" s="86"/>
      <c r="K505" s="86"/>
      <c r="L505" s="86"/>
      <c r="M505" s="86"/>
      <c r="N505" s="86"/>
      <c r="O505" s="86"/>
      <c r="P505" s="86"/>
      <c r="Q505" s="86"/>
      <c r="R505" s="86"/>
      <c r="S505" s="86"/>
      <c r="T505" s="86"/>
      <c r="U505" s="86"/>
      <c r="V505" s="86"/>
      <c r="W505" s="86"/>
    </row>
    <row r="506" spans="1:23" s="5" customFormat="1" ht="36" hidden="1" outlineLevel="2" x14ac:dyDescent="0.2">
      <c r="A506" s="204"/>
      <c r="B506" s="85" t="s">
        <v>266</v>
      </c>
      <c r="C506" s="85"/>
      <c r="D506" s="116" t="s">
        <v>242</v>
      </c>
      <c r="E506" s="174" t="e">
        <f t="shared" ref="E506:W506" si="291">E499+E500+E505</f>
        <v>#REF!</v>
      </c>
      <c r="F506" s="50" t="e">
        <f t="shared" si="291"/>
        <v>#REF!</v>
      </c>
      <c r="G506" s="50" t="e">
        <f t="shared" si="291"/>
        <v>#REF!</v>
      </c>
      <c r="H506" s="50" t="e">
        <f t="shared" si="291"/>
        <v>#REF!</v>
      </c>
      <c r="I506" s="50" t="e">
        <f t="shared" si="291"/>
        <v>#REF!</v>
      </c>
      <c r="J506" s="50" t="e">
        <f t="shared" si="291"/>
        <v>#REF!</v>
      </c>
      <c r="K506" s="50" t="e">
        <f t="shared" si="291"/>
        <v>#REF!</v>
      </c>
      <c r="L506" s="50" t="e">
        <f t="shared" si="291"/>
        <v>#REF!</v>
      </c>
      <c r="M506" s="50" t="e">
        <f t="shared" si="291"/>
        <v>#REF!</v>
      </c>
      <c r="N506" s="50" t="e">
        <f t="shared" si="291"/>
        <v>#REF!</v>
      </c>
      <c r="O506" s="50" t="e">
        <f t="shared" si="291"/>
        <v>#REF!</v>
      </c>
      <c r="P506" s="50" t="e">
        <f t="shared" si="291"/>
        <v>#REF!</v>
      </c>
      <c r="Q506" s="50" t="e">
        <f t="shared" si="291"/>
        <v>#REF!</v>
      </c>
      <c r="R506" s="50" t="e">
        <f t="shared" si="291"/>
        <v>#REF!</v>
      </c>
      <c r="S506" s="50" t="e">
        <f t="shared" si="291"/>
        <v>#REF!</v>
      </c>
      <c r="T506" s="50" t="e">
        <f t="shared" si="291"/>
        <v>#REF!</v>
      </c>
      <c r="U506" s="50" t="e">
        <f t="shared" si="291"/>
        <v>#REF!</v>
      </c>
      <c r="V506" s="50" t="e">
        <f t="shared" si="291"/>
        <v>#REF!</v>
      </c>
      <c r="W506" s="50" t="e">
        <f t="shared" si="291"/>
        <v>#REF!</v>
      </c>
    </row>
    <row r="507" spans="1:23" s="5" customFormat="1" ht="12" hidden="1" outlineLevel="2" x14ac:dyDescent="0.2">
      <c r="A507" s="204"/>
      <c r="B507" s="175" t="s">
        <v>267</v>
      </c>
      <c r="C507" s="176"/>
      <c r="D507" s="69" t="s">
        <v>242</v>
      </c>
      <c r="E507" s="50" t="e">
        <f t="shared" ref="E507:W507" si="292">E506-E508</f>
        <v>#REF!</v>
      </c>
      <c r="F507" s="50" t="e">
        <f t="shared" si="292"/>
        <v>#REF!</v>
      </c>
      <c r="G507" s="50" t="e">
        <f t="shared" si="292"/>
        <v>#REF!</v>
      </c>
      <c r="H507" s="50" t="e">
        <f t="shared" si="292"/>
        <v>#REF!</v>
      </c>
      <c r="I507" s="50" t="e">
        <f t="shared" si="292"/>
        <v>#REF!</v>
      </c>
      <c r="J507" s="50" t="e">
        <f t="shared" si="292"/>
        <v>#REF!</v>
      </c>
      <c r="K507" s="50" t="e">
        <f t="shared" si="292"/>
        <v>#REF!</v>
      </c>
      <c r="L507" s="50" t="e">
        <f t="shared" si="292"/>
        <v>#REF!</v>
      </c>
      <c r="M507" s="50" t="e">
        <f t="shared" si="292"/>
        <v>#REF!</v>
      </c>
      <c r="N507" s="50" t="e">
        <f t="shared" si="292"/>
        <v>#REF!</v>
      </c>
      <c r="O507" s="50" t="e">
        <f t="shared" si="292"/>
        <v>#REF!</v>
      </c>
      <c r="P507" s="50" t="e">
        <f t="shared" si="292"/>
        <v>#REF!</v>
      </c>
      <c r="Q507" s="50" t="e">
        <f t="shared" si="292"/>
        <v>#REF!</v>
      </c>
      <c r="R507" s="50" t="e">
        <f t="shared" si="292"/>
        <v>#REF!</v>
      </c>
      <c r="S507" s="50" t="e">
        <f t="shared" si="292"/>
        <v>#REF!</v>
      </c>
      <c r="T507" s="50" t="e">
        <f t="shared" si="292"/>
        <v>#REF!</v>
      </c>
      <c r="U507" s="50" t="e">
        <f t="shared" si="292"/>
        <v>#REF!</v>
      </c>
      <c r="V507" s="50" t="e">
        <f t="shared" si="292"/>
        <v>#REF!</v>
      </c>
      <c r="W507" s="50" t="e">
        <f t="shared" si="292"/>
        <v>#REF!</v>
      </c>
    </row>
    <row r="508" spans="1:23" s="5" customFormat="1" ht="23.45" hidden="1" customHeight="1" outlineLevel="2" x14ac:dyDescent="0.2">
      <c r="A508" s="204"/>
      <c r="B508" s="175" t="s">
        <v>268</v>
      </c>
      <c r="C508" s="176"/>
      <c r="D508" s="69" t="s">
        <v>158</v>
      </c>
      <c r="E508" s="50">
        <f t="shared" ref="E508:W508" si="293">E363</f>
        <v>0</v>
      </c>
      <c r="F508" s="50">
        <f>F363</f>
        <v>0</v>
      </c>
      <c r="G508" s="50">
        <f>G363</f>
        <v>0</v>
      </c>
      <c r="H508" s="50">
        <f t="shared" si="293"/>
        <v>0</v>
      </c>
      <c r="I508" s="50">
        <f t="shared" si="293"/>
        <v>0</v>
      </c>
      <c r="J508" s="50">
        <f t="shared" si="293"/>
        <v>0</v>
      </c>
      <c r="K508" s="50">
        <f t="shared" si="293"/>
        <v>0</v>
      </c>
      <c r="L508" s="50">
        <f t="shared" si="293"/>
        <v>0</v>
      </c>
      <c r="M508" s="50">
        <f t="shared" si="293"/>
        <v>0</v>
      </c>
      <c r="N508" s="50">
        <f t="shared" si="293"/>
        <v>0</v>
      </c>
      <c r="O508" s="50">
        <f t="shared" si="293"/>
        <v>0</v>
      </c>
      <c r="P508" s="50">
        <f t="shared" si="293"/>
        <v>0</v>
      </c>
      <c r="Q508" s="50">
        <f t="shared" si="293"/>
        <v>0</v>
      </c>
      <c r="R508" s="50">
        <f t="shared" si="293"/>
        <v>0</v>
      </c>
      <c r="S508" s="50">
        <f t="shared" si="293"/>
        <v>0</v>
      </c>
      <c r="T508" s="50">
        <f t="shared" si="293"/>
        <v>0</v>
      </c>
      <c r="U508" s="50">
        <f t="shared" si="293"/>
        <v>0</v>
      </c>
      <c r="V508" s="50">
        <f t="shared" si="293"/>
        <v>0</v>
      </c>
      <c r="W508" s="50">
        <f t="shared" si="293"/>
        <v>0</v>
      </c>
    </row>
    <row r="509" spans="1:23" s="5" customFormat="1" ht="24" hidden="1" outlineLevel="2" x14ac:dyDescent="0.2">
      <c r="A509" s="204"/>
      <c r="B509" s="175" t="s">
        <v>269</v>
      </c>
      <c r="C509" s="175"/>
      <c r="D509" s="69" t="s">
        <v>169</v>
      </c>
      <c r="E509" s="50">
        <f t="shared" ref="E509:W509" si="294">IFERROR(E506/E354,0)</f>
        <v>0</v>
      </c>
      <c r="F509" s="50">
        <f t="shared" si="294"/>
        <v>0</v>
      </c>
      <c r="G509" s="50">
        <f t="shared" si="294"/>
        <v>0</v>
      </c>
      <c r="H509" s="50">
        <f t="shared" si="294"/>
        <v>0</v>
      </c>
      <c r="I509" s="50">
        <f t="shared" si="294"/>
        <v>0</v>
      </c>
      <c r="J509" s="50">
        <f t="shared" si="294"/>
        <v>0</v>
      </c>
      <c r="K509" s="50">
        <f t="shared" si="294"/>
        <v>0</v>
      </c>
      <c r="L509" s="50">
        <f t="shared" si="294"/>
        <v>0</v>
      </c>
      <c r="M509" s="50">
        <f t="shared" si="294"/>
        <v>0</v>
      </c>
      <c r="N509" s="50">
        <f t="shared" si="294"/>
        <v>0</v>
      </c>
      <c r="O509" s="50">
        <f t="shared" si="294"/>
        <v>0</v>
      </c>
      <c r="P509" s="50">
        <f t="shared" si="294"/>
        <v>0</v>
      </c>
      <c r="Q509" s="50">
        <f t="shared" si="294"/>
        <v>0</v>
      </c>
      <c r="R509" s="50">
        <f t="shared" si="294"/>
        <v>0</v>
      </c>
      <c r="S509" s="50">
        <f t="shared" si="294"/>
        <v>0</v>
      </c>
      <c r="T509" s="50">
        <f t="shared" si="294"/>
        <v>0</v>
      </c>
      <c r="U509" s="50">
        <f t="shared" si="294"/>
        <v>0</v>
      </c>
      <c r="V509" s="50">
        <f t="shared" si="294"/>
        <v>0</v>
      </c>
      <c r="W509" s="50">
        <f t="shared" si="294"/>
        <v>0</v>
      </c>
    </row>
    <row r="510" spans="1:23" s="5" customFormat="1" ht="12" hidden="1" outlineLevel="2" x14ac:dyDescent="0.2">
      <c r="A510" s="209"/>
      <c r="B510" s="28" t="s">
        <v>227</v>
      </c>
      <c r="C510" s="29"/>
      <c r="D510" s="48" t="s">
        <v>228</v>
      </c>
      <c r="E510" s="161"/>
      <c r="F510" s="157"/>
      <c r="G510" s="31">
        <f t="shared" ref="G510:W510" si="295">F511</f>
        <v>0</v>
      </c>
      <c r="H510" s="31">
        <f t="shared" si="295"/>
        <v>0</v>
      </c>
      <c r="I510" s="31">
        <f t="shared" si="295"/>
        <v>0</v>
      </c>
      <c r="J510" s="31">
        <f t="shared" si="295"/>
        <v>0</v>
      </c>
      <c r="K510" s="31">
        <f t="shared" si="295"/>
        <v>0</v>
      </c>
      <c r="L510" s="31">
        <f t="shared" si="295"/>
        <v>0</v>
      </c>
      <c r="M510" s="31">
        <f t="shared" si="295"/>
        <v>0</v>
      </c>
      <c r="N510" s="31">
        <f t="shared" si="295"/>
        <v>0</v>
      </c>
      <c r="O510" s="31">
        <f t="shared" si="295"/>
        <v>0</v>
      </c>
      <c r="P510" s="31">
        <f t="shared" si="295"/>
        <v>0</v>
      </c>
      <c r="Q510" s="31">
        <f t="shared" si="295"/>
        <v>0</v>
      </c>
      <c r="R510" s="31">
        <f t="shared" si="295"/>
        <v>0</v>
      </c>
      <c r="S510" s="31">
        <f t="shared" si="295"/>
        <v>0</v>
      </c>
      <c r="T510" s="31">
        <f t="shared" si="295"/>
        <v>0</v>
      </c>
      <c r="U510" s="31">
        <f t="shared" si="295"/>
        <v>0</v>
      </c>
      <c r="V510" s="31">
        <f t="shared" si="295"/>
        <v>0</v>
      </c>
      <c r="W510" s="31">
        <f t="shared" si="295"/>
        <v>0</v>
      </c>
    </row>
    <row r="511" spans="1:23" s="5" customFormat="1" ht="12" hidden="1" outlineLevel="2" x14ac:dyDescent="0.2">
      <c r="A511" s="209"/>
      <c r="B511" s="28" t="s">
        <v>227</v>
      </c>
      <c r="C511" s="29"/>
      <c r="D511" s="48" t="s">
        <v>229</v>
      </c>
      <c r="E511" s="161"/>
      <c r="F511" s="177"/>
      <c r="G511" s="31">
        <f t="shared" ref="G511:W511" si="296">IFERROR(((G509*G356)-G510*G356*(G512/(G512+G513)))/(G356*(G513/(G512+G513))),0)</f>
        <v>0</v>
      </c>
      <c r="H511" s="31">
        <f t="shared" si="296"/>
        <v>0</v>
      </c>
      <c r="I511" s="31">
        <f t="shared" si="296"/>
        <v>0</v>
      </c>
      <c r="J511" s="31">
        <f t="shared" si="296"/>
        <v>0</v>
      </c>
      <c r="K511" s="31">
        <f t="shared" si="296"/>
        <v>0</v>
      </c>
      <c r="L511" s="31">
        <f t="shared" si="296"/>
        <v>0</v>
      </c>
      <c r="M511" s="31">
        <f t="shared" si="296"/>
        <v>0</v>
      </c>
      <c r="N511" s="31">
        <f t="shared" si="296"/>
        <v>0</v>
      </c>
      <c r="O511" s="31">
        <f t="shared" si="296"/>
        <v>0</v>
      </c>
      <c r="P511" s="31">
        <f t="shared" si="296"/>
        <v>0</v>
      </c>
      <c r="Q511" s="31">
        <f t="shared" si="296"/>
        <v>0</v>
      </c>
      <c r="R511" s="31">
        <f t="shared" si="296"/>
        <v>0</v>
      </c>
      <c r="S511" s="31">
        <f t="shared" si="296"/>
        <v>0</v>
      </c>
      <c r="T511" s="31">
        <f t="shared" si="296"/>
        <v>0</v>
      </c>
      <c r="U511" s="31">
        <f t="shared" si="296"/>
        <v>0</v>
      </c>
      <c r="V511" s="31">
        <f t="shared" si="296"/>
        <v>0</v>
      </c>
      <c r="W511" s="31">
        <f t="shared" si="296"/>
        <v>0</v>
      </c>
    </row>
    <row r="512" spans="1:23" s="5" customFormat="1" ht="12" hidden="1" outlineLevel="2" x14ac:dyDescent="0.2">
      <c r="A512" s="209"/>
      <c r="B512" s="178" t="s">
        <v>224</v>
      </c>
      <c r="C512" s="179"/>
      <c r="D512" s="46" t="s">
        <v>228</v>
      </c>
      <c r="E512" s="31" t="e">
        <f>SUM(#REF!)/3</f>
        <v>#REF!</v>
      </c>
      <c r="F512" s="31" t="e">
        <f>SUM(E512:E512)/3</f>
        <v>#REF!</v>
      </c>
      <c r="G512" s="31" t="e">
        <f>SUM(E512:F512)/3</f>
        <v>#REF!</v>
      </c>
      <c r="H512" s="31" t="e">
        <f t="shared" ref="H512:W513" si="297">SUM(E512:G512)/3</f>
        <v>#REF!</v>
      </c>
      <c r="I512" s="31" t="e">
        <f t="shared" si="297"/>
        <v>#REF!</v>
      </c>
      <c r="J512" s="31" t="e">
        <f t="shared" si="297"/>
        <v>#REF!</v>
      </c>
      <c r="K512" s="31" t="e">
        <f t="shared" si="297"/>
        <v>#REF!</v>
      </c>
      <c r="L512" s="31" t="e">
        <f t="shared" si="297"/>
        <v>#REF!</v>
      </c>
      <c r="M512" s="31" t="e">
        <f t="shared" si="297"/>
        <v>#REF!</v>
      </c>
      <c r="N512" s="31" t="e">
        <f t="shared" si="297"/>
        <v>#REF!</v>
      </c>
      <c r="O512" s="31" t="e">
        <f t="shared" si="297"/>
        <v>#REF!</v>
      </c>
      <c r="P512" s="31" t="e">
        <f t="shared" si="297"/>
        <v>#REF!</v>
      </c>
      <c r="Q512" s="31" t="e">
        <f t="shared" si="297"/>
        <v>#REF!</v>
      </c>
      <c r="R512" s="31" t="e">
        <f t="shared" si="297"/>
        <v>#REF!</v>
      </c>
      <c r="S512" s="31" t="e">
        <f t="shared" si="297"/>
        <v>#REF!</v>
      </c>
      <c r="T512" s="31" t="e">
        <f t="shared" si="297"/>
        <v>#REF!</v>
      </c>
      <c r="U512" s="31" t="e">
        <f t="shared" si="297"/>
        <v>#REF!</v>
      </c>
      <c r="V512" s="31" t="e">
        <f t="shared" si="297"/>
        <v>#REF!</v>
      </c>
      <c r="W512" s="31" t="e">
        <f t="shared" si="297"/>
        <v>#REF!</v>
      </c>
    </row>
    <row r="513" spans="1:23" s="5" customFormat="1" ht="12" hidden="1" outlineLevel="2" x14ac:dyDescent="0.2">
      <c r="A513" s="209"/>
      <c r="B513" s="178" t="s">
        <v>225</v>
      </c>
      <c r="C513" s="179"/>
      <c r="D513" s="46" t="s">
        <v>229</v>
      </c>
      <c r="E513" s="31" t="e">
        <f>SUM(#REF!)/3</f>
        <v>#REF!</v>
      </c>
      <c r="F513" s="31" t="e">
        <f>SUM(E513:E513)/3</f>
        <v>#REF!</v>
      </c>
      <c r="G513" s="31" t="e">
        <f>SUM(E513:F513)/3</f>
        <v>#REF!</v>
      </c>
      <c r="H513" s="31" t="e">
        <f t="shared" si="297"/>
        <v>#REF!</v>
      </c>
      <c r="I513" s="31" t="e">
        <f t="shared" si="297"/>
        <v>#REF!</v>
      </c>
      <c r="J513" s="31" t="e">
        <f t="shared" si="297"/>
        <v>#REF!</v>
      </c>
      <c r="K513" s="31" t="e">
        <f t="shared" si="297"/>
        <v>#REF!</v>
      </c>
      <c r="L513" s="31" t="e">
        <f t="shared" si="297"/>
        <v>#REF!</v>
      </c>
      <c r="M513" s="31" t="e">
        <f t="shared" si="297"/>
        <v>#REF!</v>
      </c>
      <c r="N513" s="31" t="e">
        <f t="shared" si="297"/>
        <v>#REF!</v>
      </c>
      <c r="O513" s="31" t="e">
        <f t="shared" si="297"/>
        <v>#REF!</v>
      </c>
      <c r="P513" s="31" t="e">
        <f t="shared" si="297"/>
        <v>#REF!</v>
      </c>
      <c r="Q513" s="31" t="e">
        <f t="shared" si="297"/>
        <v>#REF!</v>
      </c>
      <c r="R513" s="31" t="e">
        <f t="shared" si="297"/>
        <v>#REF!</v>
      </c>
      <c r="S513" s="31" t="e">
        <f t="shared" si="297"/>
        <v>#REF!</v>
      </c>
      <c r="T513" s="31" t="e">
        <f t="shared" si="297"/>
        <v>#REF!</v>
      </c>
      <c r="U513" s="31" t="e">
        <f t="shared" si="297"/>
        <v>#REF!</v>
      </c>
      <c r="V513" s="31" t="e">
        <f t="shared" si="297"/>
        <v>#REF!</v>
      </c>
      <c r="W513" s="31" t="e">
        <f t="shared" si="297"/>
        <v>#REF!</v>
      </c>
    </row>
    <row r="514" spans="1:23" s="5" customFormat="1" ht="24" hidden="1" outlineLevel="2" x14ac:dyDescent="0.2">
      <c r="A514" s="209"/>
      <c r="B514" s="175" t="s">
        <v>270</v>
      </c>
      <c r="C514" s="175"/>
      <c r="D514" s="69" t="s">
        <v>169</v>
      </c>
      <c r="E514" s="50">
        <f t="shared" ref="E514:W514" si="298">IFERROR(E507/(E354),0)</f>
        <v>0</v>
      </c>
      <c r="F514" s="50">
        <f t="shared" si="298"/>
        <v>0</v>
      </c>
      <c r="G514" s="50">
        <f t="shared" si="298"/>
        <v>0</v>
      </c>
      <c r="H514" s="50">
        <f t="shared" si="298"/>
        <v>0</v>
      </c>
      <c r="I514" s="50">
        <f t="shared" si="298"/>
        <v>0</v>
      </c>
      <c r="J514" s="50">
        <f t="shared" si="298"/>
        <v>0</v>
      </c>
      <c r="K514" s="50">
        <f t="shared" si="298"/>
        <v>0</v>
      </c>
      <c r="L514" s="50">
        <f t="shared" si="298"/>
        <v>0</v>
      </c>
      <c r="M514" s="50">
        <f t="shared" si="298"/>
        <v>0</v>
      </c>
      <c r="N514" s="50">
        <f t="shared" si="298"/>
        <v>0</v>
      </c>
      <c r="O514" s="50">
        <f t="shared" si="298"/>
        <v>0</v>
      </c>
      <c r="P514" s="50">
        <f t="shared" si="298"/>
        <v>0</v>
      </c>
      <c r="Q514" s="50">
        <f t="shared" si="298"/>
        <v>0</v>
      </c>
      <c r="R514" s="50">
        <f t="shared" si="298"/>
        <v>0</v>
      </c>
      <c r="S514" s="50">
        <f t="shared" si="298"/>
        <v>0</v>
      </c>
      <c r="T514" s="50">
        <f t="shared" si="298"/>
        <v>0</v>
      </c>
      <c r="U514" s="50">
        <f t="shared" si="298"/>
        <v>0</v>
      </c>
      <c r="V514" s="50">
        <f t="shared" si="298"/>
        <v>0</v>
      </c>
      <c r="W514" s="50">
        <f t="shared" si="298"/>
        <v>0</v>
      </c>
    </row>
    <row r="515" spans="1:23" s="5" customFormat="1" ht="12" hidden="1" outlineLevel="2" x14ac:dyDescent="0.2">
      <c r="A515" s="209"/>
      <c r="B515" s="28" t="s">
        <v>271</v>
      </c>
      <c r="C515" s="29"/>
      <c r="D515" s="48" t="s">
        <v>228</v>
      </c>
      <c r="E515" s="31" t="e">
        <f>#REF!</f>
        <v>#REF!</v>
      </c>
      <c r="F515" s="31">
        <f t="shared" ref="F515:W515" si="299">E516</f>
        <v>0</v>
      </c>
      <c r="G515" s="31">
        <f t="shared" si="299"/>
        <v>0</v>
      </c>
      <c r="H515" s="31">
        <f t="shared" si="299"/>
        <v>0</v>
      </c>
      <c r="I515" s="31">
        <f t="shared" si="299"/>
        <v>0</v>
      </c>
      <c r="J515" s="31">
        <f t="shared" si="299"/>
        <v>0</v>
      </c>
      <c r="K515" s="31">
        <f t="shared" si="299"/>
        <v>0</v>
      </c>
      <c r="L515" s="31">
        <f t="shared" si="299"/>
        <v>0</v>
      </c>
      <c r="M515" s="31">
        <f t="shared" si="299"/>
        <v>0</v>
      </c>
      <c r="N515" s="31">
        <f t="shared" si="299"/>
        <v>0</v>
      </c>
      <c r="O515" s="31">
        <f t="shared" si="299"/>
        <v>0</v>
      </c>
      <c r="P515" s="31">
        <f t="shared" si="299"/>
        <v>0</v>
      </c>
      <c r="Q515" s="31">
        <f t="shared" si="299"/>
        <v>0</v>
      </c>
      <c r="R515" s="31">
        <f t="shared" si="299"/>
        <v>0</v>
      </c>
      <c r="S515" s="31">
        <f t="shared" si="299"/>
        <v>0</v>
      </c>
      <c r="T515" s="31">
        <f t="shared" si="299"/>
        <v>0</v>
      </c>
      <c r="U515" s="31">
        <f t="shared" si="299"/>
        <v>0</v>
      </c>
      <c r="V515" s="31">
        <f t="shared" si="299"/>
        <v>0</v>
      </c>
      <c r="W515" s="31">
        <f t="shared" si="299"/>
        <v>0</v>
      </c>
    </row>
    <row r="516" spans="1:23" s="5" customFormat="1" ht="12" hidden="1" outlineLevel="2" x14ac:dyDescent="0.2">
      <c r="A516" s="209"/>
      <c r="B516" s="28" t="s">
        <v>271</v>
      </c>
      <c r="C516" s="29"/>
      <c r="D516" s="48" t="s">
        <v>229</v>
      </c>
      <c r="E516" s="31">
        <f t="shared" ref="E516:W516" si="300">IFERROR((E506-E515*(E590/(E591+E590))*E356)/((E591/(E591+E590))*E356),0)</f>
        <v>0</v>
      </c>
      <c r="F516" s="31">
        <f t="shared" si="300"/>
        <v>0</v>
      </c>
      <c r="G516" s="31">
        <f t="shared" si="300"/>
        <v>0</v>
      </c>
      <c r="H516" s="31">
        <f t="shared" si="300"/>
        <v>0</v>
      </c>
      <c r="I516" s="31">
        <f t="shared" si="300"/>
        <v>0</v>
      </c>
      <c r="J516" s="31">
        <f t="shared" si="300"/>
        <v>0</v>
      </c>
      <c r="K516" s="31">
        <f t="shared" si="300"/>
        <v>0</v>
      </c>
      <c r="L516" s="31">
        <f t="shared" si="300"/>
        <v>0</v>
      </c>
      <c r="M516" s="31">
        <f t="shared" si="300"/>
        <v>0</v>
      </c>
      <c r="N516" s="31">
        <f t="shared" si="300"/>
        <v>0</v>
      </c>
      <c r="O516" s="31">
        <f t="shared" si="300"/>
        <v>0</v>
      </c>
      <c r="P516" s="31">
        <f t="shared" si="300"/>
        <v>0</v>
      </c>
      <c r="Q516" s="31">
        <f t="shared" si="300"/>
        <v>0</v>
      </c>
      <c r="R516" s="31">
        <f t="shared" si="300"/>
        <v>0</v>
      </c>
      <c r="S516" s="31">
        <f t="shared" si="300"/>
        <v>0</v>
      </c>
      <c r="T516" s="31">
        <f t="shared" si="300"/>
        <v>0</v>
      </c>
      <c r="U516" s="31">
        <f t="shared" si="300"/>
        <v>0</v>
      </c>
      <c r="V516" s="31">
        <f t="shared" si="300"/>
        <v>0</v>
      </c>
      <c r="W516" s="31">
        <f t="shared" si="300"/>
        <v>0</v>
      </c>
    </row>
    <row r="517" spans="1:23" s="5" customFormat="1" ht="12" hidden="1" outlineLevel="1" x14ac:dyDescent="0.2">
      <c r="A517" s="209"/>
      <c r="B517" s="118" t="s">
        <v>170</v>
      </c>
      <c r="C517" s="118"/>
      <c r="D517" s="119" t="s">
        <v>107</v>
      </c>
      <c r="E517" s="130">
        <f t="shared" ref="E517:W517" si="301">SUM(E518:E532)</f>
        <v>0</v>
      </c>
      <c r="F517" s="130">
        <f t="shared" si="301"/>
        <v>0</v>
      </c>
      <c r="G517" s="130">
        <f t="shared" si="301"/>
        <v>0</v>
      </c>
      <c r="H517" s="130">
        <f t="shared" si="301"/>
        <v>0</v>
      </c>
      <c r="I517" s="130">
        <f t="shared" si="301"/>
        <v>0</v>
      </c>
      <c r="J517" s="130">
        <f t="shared" si="301"/>
        <v>0</v>
      </c>
      <c r="K517" s="130">
        <f t="shared" si="301"/>
        <v>0</v>
      </c>
      <c r="L517" s="130">
        <f t="shared" si="301"/>
        <v>0</v>
      </c>
      <c r="M517" s="130">
        <f t="shared" si="301"/>
        <v>0</v>
      </c>
      <c r="N517" s="130">
        <f t="shared" si="301"/>
        <v>0</v>
      </c>
      <c r="O517" s="130">
        <f t="shared" si="301"/>
        <v>0</v>
      </c>
      <c r="P517" s="130">
        <f t="shared" si="301"/>
        <v>0</v>
      </c>
      <c r="Q517" s="130">
        <f t="shared" si="301"/>
        <v>0</v>
      </c>
      <c r="R517" s="130">
        <f t="shared" si="301"/>
        <v>0</v>
      </c>
      <c r="S517" s="130">
        <f t="shared" si="301"/>
        <v>0</v>
      </c>
      <c r="T517" s="130">
        <f t="shared" si="301"/>
        <v>0</v>
      </c>
      <c r="U517" s="130">
        <f t="shared" si="301"/>
        <v>0</v>
      </c>
      <c r="V517" s="130">
        <f t="shared" si="301"/>
        <v>0</v>
      </c>
      <c r="W517" s="130">
        <f t="shared" si="301"/>
        <v>0</v>
      </c>
    </row>
    <row r="518" spans="1:23" s="5" customFormat="1" ht="12" hidden="1" outlineLevel="2" x14ac:dyDescent="0.2">
      <c r="A518" s="209"/>
      <c r="B518" s="121" t="s">
        <v>119</v>
      </c>
      <c r="C518" s="180"/>
      <c r="D518" s="123" t="s">
        <v>107</v>
      </c>
      <c r="E518" s="181"/>
      <c r="F518" s="181"/>
      <c r="G518" s="181"/>
      <c r="H518" s="181">
        <v>0</v>
      </c>
      <c r="I518" s="181">
        <v>0</v>
      </c>
      <c r="J518" s="181">
        <v>0</v>
      </c>
      <c r="K518" s="181">
        <v>0</v>
      </c>
      <c r="L518" s="181">
        <v>0</v>
      </c>
      <c r="M518" s="181">
        <v>0</v>
      </c>
      <c r="N518" s="181">
        <v>0</v>
      </c>
      <c r="O518" s="181">
        <v>0</v>
      </c>
      <c r="P518" s="181">
        <v>0</v>
      </c>
      <c r="Q518" s="181">
        <v>0</v>
      </c>
      <c r="R518" s="181">
        <v>0</v>
      </c>
      <c r="S518" s="181">
        <v>0</v>
      </c>
      <c r="T518" s="181">
        <v>0</v>
      </c>
      <c r="U518" s="181">
        <v>0</v>
      </c>
      <c r="V518" s="181">
        <v>0</v>
      </c>
      <c r="W518" s="181">
        <v>0</v>
      </c>
    </row>
    <row r="519" spans="1:23" s="5" customFormat="1" ht="12" hidden="1" outlineLevel="2" x14ac:dyDescent="0.2">
      <c r="A519" s="209"/>
      <c r="B519" s="121" t="s">
        <v>123</v>
      </c>
      <c r="C519" s="180"/>
      <c r="D519" s="123" t="s">
        <v>107</v>
      </c>
      <c r="E519" s="181"/>
      <c r="F519" s="120"/>
      <c r="G519" s="120"/>
      <c r="H519" s="120"/>
      <c r="I519" s="120"/>
      <c r="J519" s="120"/>
      <c r="K519" s="120"/>
      <c r="L519" s="120"/>
      <c r="M519" s="120"/>
      <c r="N519" s="120"/>
      <c r="O519" s="120"/>
      <c r="P519" s="120"/>
      <c r="Q519" s="120"/>
      <c r="R519" s="120"/>
      <c r="S519" s="120"/>
      <c r="T519" s="120"/>
      <c r="U519" s="120"/>
      <c r="V519" s="120"/>
      <c r="W519" s="182"/>
    </row>
    <row r="520" spans="1:23" s="5" customFormat="1" ht="12" hidden="1" outlineLevel="2" x14ac:dyDescent="0.2">
      <c r="A520" s="209"/>
      <c r="B520" s="121" t="s">
        <v>124</v>
      </c>
      <c r="C520" s="180"/>
      <c r="D520" s="123" t="s">
        <v>107</v>
      </c>
      <c r="E520" s="101"/>
      <c r="F520" s="182"/>
      <c r="G520" s="120"/>
      <c r="H520" s="120"/>
      <c r="I520" s="120"/>
      <c r="J520" s="130"/>
      <c r="K520" s="130"/>
      <c r="L520" s="130"/>
      <c r="M520" s="130"/>
      <c r="N520" s="130"/>
      <c r="O520" s="130"/>
      <c r="P520" s="130"/>
      <c r="Q520" s="130"/>
      <c r="R520" s="130"/>
      <c r="S520" s="130"/>
      <c r="T520" s="130"/>
      <c r="U520" s="130"/>
      <c r="V520" s="130"/>
      <c r="W520" s="130"/>
    </row>
    <row r="521" spans="1:23" s="5" customFormat="1" ht="12" hidden="1" outlineLevel="2" x14ac:dyDescent="0.2">
      <c r="A521" s="209"/>
      <c r="B521" s="121" t="s">
        <v>125</v>
      </c>
      <c r="C521" s="180"/>
      <c r="D521" s="123" t="s">
        <v>107</v>
      </c>
      <c r="E521" s="120"/>
      <c r="F521" s="101"/>
      <c r="G521" s="182"/>
      <c r="H521" s="120"/>
      <c r="I521" s="120"/>
      <c r="J521" s="130"/>
      <c r="K521" s="130"/>
      <c r="L521" s="130"/>
      <c r="M521" s="130"/>
      <c r="N521" s="130"/>
      <c r="O521" s="130"/>
      <c r="P521" s="130"/>
      <c r="Q521" s="130"/>
      <c r="R521" s="130"/>
      <c r="S521" s="130"/>
      <c r="T521" s="130"/>
      <c r="U521" s="130"/>
      <c r="V521" s="130"/>
      <c r="W521" s="130"/>
    </row>
    <row r="522" spans="1:23" s="5" customFormat="1" ht="12" hidden="1" outlineLevel="2" x14ac:dyDescent="0.2">
      <c r="A522" s="209"/>
      <c r="B522" s="121" t="s">
        <v>126</v>
      </c>
      <c r="C522" s="180"/>
      <c r="D522" s="123" t="s">
        <v>107</v>
      </c>
      <c r="E522" s="120"/>
      <c r="F522" s="120"/>
      <c r="G522" s="101"/>
      <c r="H522" s="182"/>
      <c r="I522" s="120"/>
      <c r="J522" s="120"/>
      <c r="K522" s="120"/>
      <c r="L522" s="120"/>
      <c r="M522" s="120"/>
      <c r="N522" s="120"/>
      <c r="O522" s="120"/>
      <c r="P522" s="120"/>
      <c r="Q522" s="120"/>
      <c r="R522" s="120"/>
      <c r="S522" s="120"/>
      <c r="T522" s="120"/>
      <c r="U522" s="120"/>
      <c r="V522" s="120"/>
      <c r="W522" s="120"/>
    </row>
    <row r="523" spans="1:23" s="5" customFormat="1" ht="12" hidden="1" outlineLevel="2" x14ac:dyDescent="0.2">
      <c r="A523" s="209"/>
      <c r="B523" s="121" t="s">
        <v>127</v>
      </c>
      <c r="C523" s="180"/>
      <c r="D523" s="123" t="s">
        <v>107</v>
      </c>
      <c r="E523" s="120"/>
      <c r="F523" s="120"/>
      <c r="G523" s="120"/>
      <c r="H523" s="101"/>
      <c r="I523" s="182"/>
      <c r="J523" s="120"/>
      <c r="K523" s="120"/>
      <c r="L523" s="120"/>
      <c r="M523" s="101"/>
      <c r="N523" s="120"/>
      <c r="O523" s="120"/>
      <c r="P523" s="120"/>
      <c r="Q523" s="120"/>
      <c r="R523" s="120"/>
      <c r="S523" s="120"/>
      <c r="T523" s="120"/>
      <c r="U523" s="120"/>
      <c r="V523" s="120"/>
      <c r="W523" s="120"/>
    </row>
    <row r="524" spans="1:23" s="5" customFormat="1" ht="12" hidden="1" outlineLevel="2" x14ac:dyDescent="0.2">
      <c r="A524" s="209"/>
      <c r="B524" s="121" t="s">
        <v>128</v>
      </c>
      <c r="C524" s="180"/>
      <c r="D524" s="123" t="s">
        <v>107</v>
      </c>
      <c r="E524" s="120"/>
      <c r="F524" s="120"/>
      <c r="G524" s="120"/>
      <c r="H524" s="120"/>
      <c r="I524" s="120"/>
      <c r="J524" s="182"/>
      <c r="K524" s="120"/>
      <c r="L524" s="120"/>
      <c r="M524" s="101"/>
      <c r="N524" s="120"/>
      <c r="O524" s="120"/>
      <c r="P524" s="120"/>
      <c r="Q524" s="120"/>
      <c r="R524" s="101"/>
      <c r="S524" s="101"/>
      <c r="T524" s="101"/>
      <c r="U524" s="101"/>
      <c r="V524" s="101"/>
      <c r="W524" s="101"/>
    </row>
    <row r="525" spans="1:23" s="5" customFormat="1" ht="12" hidden="1" outlineLevel="2" x14ac:dyDescent="0.2">
      <c r="A525" s="209"/>
      <c r="B525" s="121" t="s">
        <v>129</v>
      </c>
      <c r="C525" s="180"/>
      <c r="D525" s="123" t="s">
        <v>107</v>
      </c>
      <c r="E525" s="120"/>
      <c r="F525" s="120"/>
      <c r="G525" s="120"/>
      <c r="H525" s="120"/>
      <c r="I525" s="120"/>
      <c r="J525" s="120"/>
      <c r="K525" s="182"/>
      <c r="L525" s="120"/>
      <c r="M525" s="120"/>
      <c r="N525" s="120"/>
      <c r="O525" s="120"/>
      <c r="P525" s="120"/>
      <c r="Q525" s="120"/>
      <c r="R525" s="101"/>
      <c r="S525" s="101"/>
      <c r="T525" s="101"/>
      <c r="U525" s="101"/>
      <c r="V525" s="101"/>
      <c r="W525" s="101"/>
    </row>
    <row r="526" spans="1:23" s="5" customFormat="1" ht="12" hidden="1" outlineLevel="2" x14ac:dyDescent="0.2">
      <c r="A526" s="209"/>
      <c r="B526" s="121" t="s">
        <v>130</v>
      </c>
      <c r="C526" s="180"/>
      <c r="D526" s="123" t="s">
        <v>107</v>
      </c>
      <c r="E526" s="120"/>
      <c r="F526" s="120"/>
      <c r="G526" s="120"/>
      <c r="H526" s="120"/>
      <c r="I526" s="120"/>
      <c r="J526" s="120"/>
      <c r="K526" s="183"/>
      <c r="L526" s="120"/>
      <c r="M526" s="120"/>
      <c r="N526" s="120"/>
      <c r="O526" s="120"/>
      <c r="P526" s="120"/>
      <c r="Q526" s="120"/>
      <c r="R526" s="101"/>
      <c r="S526" s="101"/>
      <c r="T526" s="101"/>
      <c r="U526" s="101"/>
      <c r="V526" s="101"/>
      <c r="W526" s="101"/>
    </row>
    <row r="527" spans="1:23" s="5" customFormat="1" ht="12" hidden="1" outlineLevel="2" x14ac:dyDescent="0.2">
      <c r="A527" s="209"/>
      <c r="B527" s="121" t="s">
        <v>131</v>
      </c>
      <c r="C527" s="180"/>
      <c r="D527" s="123" t="s">
        <v>107</v>
      </c>
      <c r="E527" s="120"/>
      <c r="F527" s="120"/>
      <c r="G527" s="120"/>
      <c r="H527" s="120"/>
      <c r="I527" s="120"/>
      <c r="J527" s="120"/>
      <c r="K527" s="183"/>
      <c r="L527" s="120"/>
      <c r="M527" s="182"/>
      <c r="N527" s="120"/>
      <c r="O527" s="120"/>
      <c r="P527" s="120"/>
      <c r="Q527" s="120"/>
      <c r="R527" s="101"/>
      <c r="S527" s="101"/>
      <c r="T527" s="101"/>
      <c r="U527" s="101"/>
      <c r="V527" s="101"/>
      <c r="W527" s="101"/>
    </row>
    <row r="528" spans="1:23" s="5" customFormat="1" ht="12" hidden="1" outlineLevel="2" x14ac:dyDescent="0.2">
      <c r="A528" s="209"/>
      <c r="B528" s="121" t="s">
        <v>132</v>
      </c>
      <c r="C528" s="180"/>
      <c r="D528" s="123" t="s">
        <v>107</v>
      </c>
      <c r="E528" s="120"/>
      <c r="F528" s="120"/>
      <c r="G528" s="120"/>
      <c r="H528" s="120"/>
      <c r="I528" s="120"/>
      <c r="J528" s="120"/>
      <c r="K528" s="183"/>
      <c r="L528" s="120"/>
      <c r="M528" s="120"/>
      <c r="N528" s="182"/>
      <c r="O528" s="120"/>
      <c r="P528" s="120"/>
      <c r="Q528" s="120"/>
      <c r="R528" s="101"/>
      <c r="S528" s="101"/>
      <c r="T528" s="101"/>
      <c r="U528" s="101"/>
      <c r="V528" s="101"/>
      <c r="W528" s="101"/>
    </row>
    <row r="529" spans="1:23" s="5" customFormat="1" ht="12" hidden="1" outlineLevel="2" x14ac:dyDescent="0.2">
      <c r="A529" s="209"/>
      <c r="B529" s="121" t="s">
        <v>133</v>
      </c>
      <c r="C529" s="180"/>
      <c r="D529" s="123" t="s">
        <v>107</v>
      </c>
      <c r="E529" s="120"/>
      <c r="F529" s="120"/>
      <c r="G529" s="120"/>
      <c r="H529" s="120"/>
      <c r="I529" s="120"/>
      <c r="J529" s="120"/>
      <c r="K529" s="183"/>
      <c r="L529" s="120"/>
      <c r="M529" s="120"/>
      <c r="N529" s="120"/>
      <c r="O529" s="182"/>
      <c r="P529" s="120"/>
      <c r="Q529" s="120"/>
      <c r="R529" s="101"/>
      <c r="S529" s="101"/>
      <c r="T529" s="101"/>
      <c r="U529" s="101"/>
      <c r="V529" s="101"/>
      <c r="W529" s="101"/>
    </row>
    <row r="530" spans="1:23" s="5" customFormat="1" ht="12" hidden="1" outlineLevel="2" x14ac:dyDescent="0.2">
      <c r="A530" s="209"/>
      <c r="B530" s="121" t="s">
        <v>134</v>
      </c>
      <c r="C530" s="180"/>
      <c r="D530" s="123" t="s">
        <v>107</v>
      </c>
      <c r="E530" s="120"/>
      <c r="F530" s="120"/>
      <c r="G530" s="120"/>
      <c r="H530" s="120"/>
      <c r="I530" s="120"/>
      <c r="J530" s="120"/>
      <c r="K530" s="183"/>
      <c r="L530" s="120"/>
      <c r="M530" s="120"/>
      <c r="N530" s="120"/>
      <c r="O530" s="120"/>
      <c r="P530" s="182"/>
      <c r="Q530" s="120"/>
      <c r="R530" s="101"/>
      <c r="S530" s="101"/>
      <c r="T530" s="101"/>
      <c r="U530" s="101"/>
      <c r="V530" s="101"/>
      <c r="W530" s="101"/>
    </row>
    <row r="531" spans="1:23" s="5" customFormat="1" ht="12" hidden="1" outlineLevel="2" x14ac:dyDescent="0.2">
      <c r="A531" s="209"/>
      <c r="B531" s="121" t="s">
        <v>135</v>
      </c>
      <c r="C531" s="180"/>
      <c r="D531" s="123" t="s">
        <v>107</v>
      </c>
      <c r="E531" s="120"/>
      <c r="F531" s="120"/>
      <c r="G531" s="120"/>
      <c r="H531" s="120"/>
      <c r="I531" s="120"/>
      <c r="J531" s="120"/>
      <c r="K531" s="183"/>
      <c r="L531" s="120"/>
      <c r="M531" s="120"/>
      <c r="N531" s="120"/>
      <c r="O531" s="120"/>
      <c r="P531" s="120"/>
      <c r="Q531" s="182"/>
      <c r="R531" s="101"/>
      <c r="S531" s="101"/>
      <c r="T531" s="101"/>
      <c r="U531" s="101"/>
      <c r="V531" s="101"/>
      <c r="W531" s="101"/>
    </row>
    <row r="532" spans="1:23" s="5" customFormat="1" ht="12" hidden="1" outlineLevel="2" x14ac:dyDescent="0.2">
      <c r="A532" s="209"/>
      <c r="B532" s="121" t="s">
        <v>136</v>
      </c>
      <c r="C532" s="180"/>
      <c r="D532" s="123" t="s">
        <v>107</v>
      </c>
      <c r="E532" s="120"/>
      <c r="F532" s="120"/>
      <c r="G532" s="120"/>
      <c r="H532" s="120"/>
      <c r="I532" s="120"/>
      <c r="J532" s="120"/>
      <c r="K532" s="183"/>
      <c r="L532" s="120"/>
      <c r="M532" s="120"/>
      <c r="N532" s="120"/>
      <c r="O532" s="120"/>
      <c r="P532" s="120"/>
      <c r="Q532" s="120"/>
      <c r="R532" s="182"/>
      <c r="S532" s="101"/>
      <c r="T532" s="101"/>
      <c r="U532" s="101"/>
      <c r="V532" s="101"/>
      <c r="W532" s="101"/>
    </row>
    <row r="533" spans="1:23" s="5" customFormat="1" ht="12" hidden="1" outlineLevel="1" x14ac:dyDescent="0.2">
      <c r="A533" s="209"/>
      <c r="B533" s="128" t="s">
        <v>171</v>
      </c>
      <c r="C533" s="128"/>
      <c r="D533" s="129" t="s">
        <v>107</v>
      </c>
      <c r="E533" s="130" t="e">
        <f>#REF!+E517</f>
        <v>#REF!</v>
      </c>
      <c r="F533" s="130" t="e">
        <f t="shared" ref="F533:W533" si="302">E533+F517</f>
        <v>#REF!</v>
      </c>
      <c r="G533" s="130" t="e">
        <f t="shared" si="302"/>
        <v>#REF!</v>
      </c>
      <c r="H533" s="130" t="e">
        <f t="shared" si="302"/>
        <v>#REF!</v>
      </c>
      <c r="I533" s="130" t="e">
        <f t="shared" si="302"/>
        <v>#REF!</v>
      </c>
      <c r="J533" s="130" t="e">
        <f t="shared" si="302"/>
        <v>#REF!</v>
      </c>
      <c r="K533" s="130" t="e">
        <f t="shared" si="302"/>
        <v>#REF!</v>
      </c>
      <c r="L533" s="130" t="e">
        <f t="shared" si="302"/>
        <v>#REF!</v>
      </c>
      <c r="M533" s="130" t="e">
        <f t="shared" si="302"/>
        <v>#REF!</v>
      </c>
      <c r="N533" s="130" t="e">
        <f t="shared" si="302"/>
        <v>#REF!</v>
      </c>
      <c r="O533" s="130" t="e">
        <f t="shared" si="302"/>
        <v>#REF!</v>
      </c>
      <c r="P533" s="130" t="e">
        <f t="shared" si="302"/>
        <v>#REF!</v>
      </c>
      <c r="Q533" s="130" t="e">
        <f t="shared" si="302"/>
        <v>#REF!</v>
      </c>
      <c r="R533" s="130" t="e">
        <f t="shared" si="302"/>
        <v>#REF!</v>
      </c>
      <c r="S533" s="130" t="e">
        <f t="shared" si="302"/>
        <v>#REF!</v>
      </c>
      <c r="T533" s="130" t="e">
        <f t="shared" si="302"/>
        <v>#REF!</v>
      </c>
      <c r="U533" s="130" t="e">
        <f t="shared" si="302"/>
        <v>#REF!</v>
      </c>
      <c r="V533" s="130" t="e">
        <f t="shared" si="302"/>
        <v>#REF!</v>
      </c>
      <c r="W533" s="130" t="e">
        <f t="shared" si="302"/>
        <v>#REF!</v>
      </c>
    </row>
    <row r="534" spans="1:23" s="5" customFormat="1" ht="12" hidden="1" outlineLevel="1" x14ac:dyDescent="0.2">
      <c r="A534" s="209"/>
      <c r="B534" s="49" t="s">
        <v>172</v>
      </c>
      <c r="C534" s="49"/>
      <c r="D534" s="55"/>
      <c r="E534" s="184"/>
      <c r="F534" s="86"/>
      <c r="G534" s="86"/>
      <c r="H534" s="86"/>
      <c r="I534" s="86"/>
      <c r="J534" s="86"/>
      <c r="K534" s="86"/>
      <c r="L534" s="86"/>
      <c r="M534" s="86"/>
      <c r="N534" s="86"/>
      <c r="O534" s="86"/>
      <c r="P534" s="86"/>
      <c r="Q534" s="86"/>
      <c r="R534" s="86"/>
      <c r="S534" s="86"/>
      <c r="T534" s="86"/>
      <c r="U534" s="86"/>
      <c r="V534" s="86"/>
      <c r="W534" s="86"/>
    </row>
    <row r="535" spans="1:23" s="5" customFormat="1" ht="12" hidden="1" outlineLevel="2" x14ac:dyDescent="0.2">
      <c r="A535" s="209"/>
      <c r="B535" s="28" t="s">
        <v>272</v>
      </c>
      <c r="C535" s="29"/>
      <c r="D535" s="30" t="s">
        <v>107</v>
      </c>
      <c r="E535" s="31" t="e">
        <f t="shared" ref="E535:W535" si="303">SUM(E536:E540)</f>
        <v>#REF!</v>
      </c>
      <c r="F535" s="31" t="e">
        <f t="shared" si="303"/>
        <v>#REF!</v>
      </c>
      <c r="G535" s="31" t="e">
        <f t="shared" si="303"/>
        <v>#REF!</v>
      </c>
      <c r="H535" s="31" t="e">
        <f t="shared" si="303"/>
        <v>#REF!</v>
      </c>
      <c r="I535" s="31" t="e">
        <f t="shared" si="303"/>
        <v>#REF!</v>
      </c>
      <c r="J535" s="31" t="e">
        <f t="shared" si="303"/>
        <v>#REF!</v>
      </c>
      <c r="K535" s="31" t="e">
        <f t="shared" si="303"/>
        <v>#REF!</v>
      </c>
      <c r="L535" s="31" t="e">
        <f t="shared" si="303"/>
        <v>#REF!</v>
      </c>
      <c r="M535" s="31" t="e">
        <f t="shared" si="303"/>
        <v>#REF!</v>
      </c>
      <c r="N535" s="31" t="e">
        <f t="shared" si="303"/>
        <v>#REF!</v>
      </c>
      <c r="O535" s="31" t="e">
        <f t="shared" si="303"/>
        <v>#REF!</v>
      </c>
      <c r="P535" s="31" t="e">
        <f t="shared" si="303"/>
        <v>#REF!</v>
      </c>
      <c r="Q535" s="31" t="e">
        <f t="shared" si="303"/>
        <v>#REF!</v>
      </c>
      <c r="R535" s="31" t="e">
        <f t="shared" si="303"/>
        <v>#REF!</v>
      </c>
      <c r="S535" s="31" t="e">
        <f t="shared" si="303"/>
        <v>#REF!</v>
      </c>
      <c r="T535" s="31" t="e">
        <f t="shared" si="303"/>
        <v>#REF!</v>
      </c>
      <c r="U535" s="31" t="e">
        <f t="shared" si="303"/>
        <v>#REF!</v>
      </c>
      <c r="V535" s="31" t="e">
        <f t="shared" si="303"/>
        <v>#REF!</v>
      </c>
      <c r="W535" s="31" t="e">
        <f t="shared" si="303"/>
        <v>#REF!</v>
      </c>
    </row>
    <row r="536" spans="1:23" s="5" customFormat="1" ht="22.5" hidden="1" customHeight="1" outlineLevel="3" x14ac:dyDescent="0.2">
      <c r="A536" s="209"/>
      <c r="B536" s="28" t="s">
        <v>174</v>
      </c>
      <c r="C536" s="51"/>
      <c r="D536" s="30" t="s">
        <v>107</v>
      </c>
      <c r="E536" s="31" t="e">
        <f t="shared" ref="E536:W536" si="304">E398</f>
        <v>#REF!</v>
      </c>
      <c r="F536" s="31" t="e">
        <f t="shared" si="304"/>
        <v>#REF!</v>
      </c>
      <c r="G536" s="31" t="e">
        <f t="shared" si="304"/>
        <v>#REF!</v>
      </c>
      <c r="H536" s="31" t="e">
        <f t="shared" si="304"/>
        <v>#REF!</v>
      </c>
      <c r="I536" s="31" t="e">
        <f t="shared" si="304"/>
        <v>#REF!</v>
      </c>
      <c r="J536" s="31" t="e">
        <f t="shared" si="304"/>
        <v>#REF!</v>
      </c>
      <c r="K536" s="31" t="e">
        <f t="shared" si="304"/>
        <v>#REF!</v>
      </c>
      <c r="L536" s="31" t="e">
        <f t="shared" si="304"/>
        <v>#REF!</v>
      </c>
      <c r="M536" s="31" t="e">
        <f t="shared" si="304"/>
        <v>#REF!</v>
      </c>
      <c r="N536" s="31" t="e">
        <f t="shared" si="304"/>
        <v>#REF!</v>
      </c>
      <c r="O536" s="31" t="e">
        <f t="shared" si="304"/>
        <v>#REF!</v>
      </c>
      <c r="P536" s="31" t="e">
        <f t="shared" si="304"/>
        <v>#REF!</v>
      </c>
      <c r="Q536" s="31" t="e">
        <f t="shared" si="304"/>
        <v>#REF!</v>
      </c>
      <c r="R536" s="31" t="e">
        <f t="shared" si="304"/>
        <v>#REF!</v>
      </c>
      <c r="S536" s="31" t="e">
        <f t="shared" si="304"/>
        <v>#REF!</v>
      </c>
      <c r="T536" s="31" t="e">
        <f t="shared" si="304"/>
        <v>#REF!</v>
      </c>
      <c r="U536" s="31" t="e">
        <f t="shared" si="304"/>
        <v>#REF!</v>
      </c>
      <c r="V536" s="31" t="e">
        <f t="shared" si="304"/>
        <v>#REF!</v>
      </c>
      <c r="W536" s="31" t="e">
        <f t="shared" si="304"/>
        <v>#REF!</v>
      </c>
    </row>
    <row r="537" spans="1:23" s="5" customFormat="1" ht="12" hidden="1" outlineLevel="3" x14ac:dyDescent="0.2">
      <c r="A537" s="209"/>
      <c r="B537" s="28" t="s">
        <v>175</v>
      </c>
      <c r="C537" s="51"/>
      <c r="D537" s="30" t="s">
        <v>107</v>
      </c>
      <c r="E537" s="181"/>
      <c r="F537" s="181"/>
      <c r="G537" s="181"/>
      <c r="H537" s="181"/>
      <c r="I537" s="181"/>
      <c r="J537" s="181"/>
      <c r="K537" s="181"/>
      <c r="L537" s="181"/>
      <c r="M537" s="181"/>
      <c r="N537" s="181"/>
      <c r="O537" s="181"/>
      <c r="P537" s="181"/>
      <c r="Q537" s="181"/>
      <c r="R537" s="181"/>
      <c r="S537" s="181"/>
      <c r="T537" s="181"/>
      <c r="U537" s="181"/>
      <c r="V537" s="181"/>
      <c r="W537" s="181"/>
    </row>
    <row r="538" spans="1:23" s="5" customFormat="1" ht="12" hidden="1" outlineLevel="3" x14ac:dyDescent="0.2">
      <c r="A538" s="209"/>
      <c r="B538" s="28" t="s">
        <v>176</v>
      </c>
      <c r="C538" s="51"/>
      <c r="D538" s="30" t="s">
        <v>107</v>
      </c>
      <c r="E538" s="46"/>
      <c r="F538" s="46"/>
      <c r="G538" s="46"/>
      <c r="H538" s="46"/>
      <c r="I538" s="8"/>
      <c r="J538" s="8"/>
      <c r="K538" s="8"/>
      <c r="L538" s="8"/>
      <c r="M538" s="46"/>
      <c r="N538" s="8"/>
      <c r="O538" s="8"/>
      <c r="P538" s="8"/>
      <c r="Q538" s="8"/>
      <c r="R538" s="46"/>
      <c r="S538" s="46"/>
      <c r="T538" s="46"/>
      <c r="U538" s="46"/>
      <c r="V538" s="46"/>
      <c r="W538" s="46"/>
    </row>
    <row r="539" spans="1:23" s="5" customFormat="1" ht="12" hidden="1" outlineLevel="3" x14ac:dyDescent="0.2">
      <c r="A539" s="209"/>
      <c r="B539" s="28" t="s">
        <v>273</v>
      </c>
      <c r="C539" s="51"/>
      <c r="D539" s="30" t="s">
        <v>107</v>
      </c>
      <c r="E539" s="46"/>
      <c r="F539" s="46"/>
      <c r="G539" s="46"/>
      <c r="H539" s="46"/>
      <c r="I539" s="8"/>
      <c r="J539" s="8"/>
      <c r="K539" s="8"/>
      <c r="L539" s="8"/>
      <c r="M539" s="46"/>
      <c r="N539" s="8"/>
      <c r="O539" s="8"/>
      <c r="P539" s="8"/>
      <c r="Q539" s="8"/>
      <c r="R539" s="46"/>
      <c r="S539" s="46"/>
      <c r="T539" s="46"/>
      <c r="U539" s="46"/>
      <c r="V539" s="46"/>
      <c r="W539" s="46"/>
    </row>
    <row r="540" spans="1:23" s="5" customFormat="1" ht="12" hidden="1" outlineLevel="3" x14ac:dyDescent="0.2">
      <c r="A540" s="209"/>
      <c r="B540" s="28" t="s">
        <v>177</v>
      </c>
      <c r="C540" s="51"/>
      <c r="D540" s="30" t="s">
        <v>107</v>
      </c>
      <c r="E540" s="31">
        <f t="shared" ref="E540:W540" si="305">E517*0.2/1.2</f>
        <v>0</v>
      </c>
      <c r="F540" s="31">
        <f t="shared" si="305"/>
        <v>0</v>
      </c>
      <c r="G540" s="31">
        <f t="shared" si="305"/>
        <v>0</v>
      </c>
      <c r="H540" s="31">
        <f t="shared" si="305"/>
        <v>0</v>
      </c>
      <c r="I540" s="31">
        <f t="shared" si="305"/>
        <v>0</v>
      </c>
      <c r="J540" s="31">
        <f t="shared" si="305"/>
        <v>0</v>
      </c>
      <c r="K540" s="31">
        <f t="shared" si="305"/>
        <v>0</v>
      </c>
      <c r="L540" s="31">
        <f t="shared" si="305"/>
        <v>0</v>
      </c>
      <c r="M540" s="31">
        <f t="shared" si="305"/>
        <v>0</v>
      </c>
      <c r="N540" s="31">
        <f t="shared" si="305"/>
        <v>0</v>
      </c>
      <c r="O540" s="31">
        <f t="shared" si="305"/>
        <v>0</v>
      </c>
      <c r="P540" s="31">
        <f t="shared" si="305"/>
        <v>0</v>
      </c>
      <c r="Q540" s="31">
        <f t="shared" si="305"/>
        <v>0</v>
      </c>
      <c r="R540" s="31">
        <f t="shared" si="305"/>
        <v>0</v>
      </c>
      <c r="S540" s="31">
        <f t="shared" si="305"/>
        <v>0</v>
      </c>
      <c r="T540" s="31">
        <f t="shared" si="305"/>
        <v>0</v>
      </c>
      <c r="U540" s="31">
        <f t="shared" si="305"/>
        <v>0</v>
      </c>
      <c r="V540" s="31">
        <f t="shared" si="305"/>
        <v>0</v>
      </c>
      <c r="W540" s="31">
        <f t="shared" si="305"/>
        <v>0</v>
      </c>
    </row>
    <row r="541" spans="1:23" s="5" customFormat="1" ht="11.25" hidden="1" customHeight="1" outlineLevel="2" x14ac:dyDescent="0.2">
      <c r="A541" s="209"/>
      <c r="B541" s="134" t="s">
        <v>178</v>
      </c>
      <c r="C541" s="134"/>
      <c r="D541" s="30" t="s">
        <v>107</v>
      </c>
      <c r="E541" s="31" t="e">
        <f t="shared" ref="E541:W541" si="306">E535-E517</f>
        <v>#REF!</v>
      </c>
      <c r="F541" s="31" t="e">
        <f t="shared" si="306"/>
        <v>#REF!</v>
      </c>
      <c r="G541" s="31" t="e">
        <f t="shared" si="306"/>
        <v>#REF!</v>
      </c>
      <c r="H541" s="31" t="e">
        <f t="shared" si="306"/>
        <v>#REF!</v>
      </c>
      <c r="I541" s="31" t="e">
        <f t="shared" si="306"/>
        <v>#REF!</v>
      </c>
      <c r="J541" s="31" t="e">
        <f t="shared" si="306"/>
        <v>#REF!</v>
      </c>
      <c r="K541" s="31" t="e">
        <f t="shared" si="306"/>
        <v>#REF!</v>
      </c>
      <c r="L541" s="31" t="e">
        <f t="shared" si="306"/>
        <v>#REF!</v>
      </c>
      <c r="M541" s="31" t="e">
        <f t="shared" si="306"/>
        <v>#REF!</v>
      </c>
      <c r="N541" s="31" t="e">
        <f t="shared" si="306"/>
        <v>#REF!</v>
      </c>
      <c r="O541" s="31" t="e">
        <f t="shared" si="306"/>
        <v>#REF!</v>
      </c>
      <c r="P541" s="31" t="e">
        <f t="shared" si="306"/>
        <v>#REF!</v>
      </c>
      <c r="Q541" s="31" t="e">
        <f t="shared" si="306"/>
        <v>#REF!</v>
      </c>
      <c r="R541" s="31" t="e">
        <f t="shared" si="306"/>
        <v>#REF!</v>
      </c>
      <c r="S541" s="31" t="e">
        <f t="shared" si="306"/>
        <v>#REF!</v>
      </c>
      <c r="T541" s="31" t="e">
        <f t="shared" si="306"/>
        <v>#REF!</v>
      </c>
      <c r="U541" s="31" t="e">
        <f t="shared" si="306"/>
        <v>#REF!</v>
      </c>
      <c r="V541" s="31" t="e">
        <f t="shared" si="306"/>
        <v>#REF!</v>
      </c>
      <c r="W541" s="31" t="e">
        <f t="shared" si="306"/>
        <v>#REF!</v>
      </c>
    </row>
    <row r="542" spans="1:23" s="5" customFormat="1" ht="11.25" hidden="1" customHeight="1" outlineLevel="2" x14ac:dyDescent="0.2">
      <c r="A542" s="209"/>
      <c r="B542" s="137" t="s">
        <v>179</v>
      </c>
      <c r="C542" s="137"/>
      <c r="D542" s="30" t="s">
        <v>107</v>
      </c>
      <c r="E542" s="31" t="e">
        <f>#REF!+E541</f>
        <v>#REF!</v>
      </c>
      <c r="F542" s="31" t="e">
        <f t="shared" ref="F542:W542" si="307">E542+F541</f>
        <v>#REF!</v>
      </c>
      <c r="G542" s="31" t="e">
        <f t="shared" si="307"/>
        <v>#REF!</v>
      </c>
      <c r="H542" s="31" t="e">
        <f t="shared" si="307"/>
        <v>#REF!</v>
      </c>
      <c r="I542" s="31" t="e">
        <f t="shared" si="307"/>
        <v>#REF!</v>
      </c>
      <c r="J542" s="31" t="e">
        <f t="shared" si="307"/>
        <v>#REF!</v>
      </c>
      <c r="K542" s="31" t="e">
        <f t="shared" si="307"/>
        <v>#REF!</v>
      </c>
      <c r="L542" s="31" t="e">
        <f t="shared" si="307"/>
        <v>#REF!</v>
      </c>
      <c r="M542" s="31" t="e">
        <f t="shared" si="307"/>
        <v>#REF!</v>
      </c>
      <c r="N542" s="31" t="e">
        <f t="shared" si="307"/>
        <v>#REF!</v>
      </c>
      <c r="O542" s="31" t="e">
        <f t="shared" si="307"/>
        <v>#REF!</v>
      </c>
      <c r="P542" s="31" t="e">
        <f t="shared" si="307"/>
        <v>#REF!</v>
      </c>
      <c r="Q542" s="31" t="e">
        <f t="shared" si="307"/>
        <v>#REF!</v>
      </c>
      <c r="R542" s="31" t="e">
        <f t="shared" si="307"/>
        <v>#REF!</v>
      </c>
      <c r="S542" s="31" t="e">
        <f t="shared" si="307"/>
        <v>#REF!</v>
      </c>
      <c r="T542" s="31" t="e">
        <f t="shared" si="307"/>
        <v>#REF!</v>
      </c>
      <c r="U542" s="31" t="e">
        <f t="shared" si="307"/>
        <v>#REF!</v>
      </c>
      <c r="V542" s="31" t="e">
        <f t="shared" si="307"/>
        <v>#REF!</v>
      </c>
      <c r="W542" s="31" t="e">
        <f t="shared" si="307"/>
        <v>#REF!</v>
      </c>
    </row>
    <row r="543" spans="1:23" s="5" customFormat="1" ht="11.25" hidden="1" customHeight="1" outlineLevel="1" x14ac:dyDescent="0.2">
      <c r="A543" s="209"/>
      <c r="B543" s="92" t="s">
        <v>180</v>
      </c>
      <c r="C543" s="92"/>
      <c r="D543" s="135" t="s">
        <v>107</v>
      </c>
      <c r="E543" s="136">
        <f t="shared" ref="E543:W543" si="308">E544+E560+E561</f>
        <v>0</v>
      </c>
      <c r="F543" s="136">
        <f t="shared" si="308"/>
        <v>0</v>
      </c>
      <c r="G543" s="136">
        <f t="shared" si="308"/>
        <v>0</v>
      </c>
      <c r="H543" s="136">
        <f t="shared" si="308"/>
        <v>0</v>
      </c>
      <c r="I543" s="136">
        <f t="shared" si="308"/>
        <v>0</v>
      </c>
      <c r="J543" s="136">
        <f t="shared" si="308"/>
        <v>0</v>
      </c>
      <c r="K543" s="136">
        <f t="shared" si="308"/>
        <v>0</v>
      </c>
      <c r="L543" s="136">
        <f t="shared" si="308"/>
        <v>0</v>
      </c>
      <c r="M543" s="136">
        <f t="shared" si="308"/>
        <v>0</v>
      </c>
      <c r="N543" s="136">
        <f t="shared" si="308"/>
        <v>0</v>
      </c>
      <c r="O543" s="136">
        <f t="shared" si="308"/>
        <v>0</v>
      </c>
      <c r="P543" s="136">
        <f t="shared" si="308"/>
        <v>0</v>
      </c>
      <c r="Q543" s="136">
        <f t="shared" si="308"/>
        <v>0</v>
      </c>
      <c r="R543" s="136">
        <f t="shared" si="308"/>
        <v>0</v>
      </c>
      <c r="S543" s="136">
        <f t="shared" si="308"/>
        <v>0</v>
      </c>
      <c r="T543" s="136">
        <f t="shared" si="308"/>
        <v>0</v>
      </c>
      <c r="U543" s="136">
        <f t="shared" si="308"/>
        <v>0</v>
      </c>
      <c r="V543" s="136">
        <f t="shared" si="308"/>
        <v>0</v>
      </c>
      <c r="W543" s="136">
        <f t="shared" si="308"/>
        <v>0</v>
      </c>
    </row>
    <row r="544" spans="1:23" s="5" customFormat="1" ht="11.25" hidden="1" customHeight="1" outlineLevel="2" x14ac:dyDescent="0.2">
      <c r="A544" s="209"/>
      <c r="B544" s="28" t="s">
        <v>181</v>
      </c>
      <c r="C544" s="29"/>
      <c r="D544" s="30" t="s">
        <v>107</v>
      </c>
      <c r="E544" s="31">
        <f t="shared" ref="E544:W544" si="309">SUM(E545:E559)</f>
        <v>0</v>
      </c>
      <c r="F544" s="31">
        <f t="shared" si="309"/>
        <v>0</v>
      </c>
      <c r="G544" s="31">
        <f t="shared" si="309"/>
        <v>0</v>
      </c>
      <c r="H544" s="31">
        <f t="shared" si="309"/>
        <v>0</v>
      </c>
      <c r="I544" s="31">
        <f t="shared" si="309"/>
        <v>0</v>
      </c>
      <c r="J544" s="31">
        <f t="shared" si="309"/>
        <v>0</v>
      </c>
      <c r="K544" s="31">
        <f t="shared" si="309"/>
        <v>0</v>
      </c>
      <c r="L544" s="31">
        <f t="shared" si="309"/>
        <v>0</v>
      </c>
      <c r="M544" s="31">
        <f t="shared" si="309"/>
        <v>0</v>
      </c>
      <c r="N544" s="31">
        <f t="shared" si="309"/>
        <v>0</v>
      </c>
      <c r="O544" s="31">
        <f t="shared" si="309"/>
        <v>0</v>
      </c>
      <c r="P544" s="31">
        <f t="shared" si="309"/>
        <v>0</v>
      </c>
      <c r="Q544" s="31">
        <f t="shared" si="309"/>
        <v>0</v>
      </c>
      <c r="R544" s="31">
        <f t="shared" si="309"/>
        <v>0</v>
      </c>
      <c r="S544" s="31">
        <f t="shared" si="309"/>
        <v>0</v>
      </c>
      <c r="T544" s="31">
        <f t="shared" si="309"/>
        <v>0</v>
      </c>
      <c r="U544" s="31">
        <f t="shared" si="309"/>
        <v>0</v>
      </c>
      <c r="V544" s="31">
        <f t="shared" si="309"/>
        <v>0</v>
      </c>
      <c r="W544" s="31">
        <f t="shared" si="309"/>
        <v>0</v>
      </c>
    </row>
    <row r="545" spans="1:23" s="5" customFormat="1" ht="11.25" hidden="1" customHeight="1" outlineLevel="3" x14ac:dyDescent="0.2">
      <c r="A545" s="209"/>
      <c r="B545" s="28" t="s">
        <v>182</v>
      </c>
      <c r="C545" s="51"/>
      <c r="D545" s="30" t="s">
        <v>107</v>
      </c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</row>
    <row r="546" spans="1:23" s="5" customFormat="1" ht="11.25" hidden="1" customHeight="1" outlineLevel="3" x14ac:dyDescent="0.2">
      <c r="A546" s="209"/>
      <c r="B546" s="28" t="s">
        <v>183</v>
      </c>
      <c r="C546" s="51"/>
      <c r="D546" s="30" t="s">
        <v>107</v>
      </c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</row>
    <row r="547" spans="1:23" s="5" customFormat="1" ht="11.25" hidden="1" customHeight="1" outlineLevel="3" x14ac:dyDescent="0.2">
      <c r="A547" s="209"/>
      <c r="B547" s="28" t="s">
        <v>184</v>
      </c>
      <c r="C547" s="51"/>
      <c r="D547" s="30" t="s">
        <v>107</v>
      </c>
      <c r="E547" s="185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</row>
    <row r="548" spans="1:23" s="5" customFormat="1" ht="11.25" hidden="1" customHeight="1" outlineLevel="3" x14ac:dyDescent="0.2">
      <c r="A548" s="209"/>
      <c r="B548" s="28" t="s">
        <v>185</v>
      </c>
      <c r="C548" s="51"/>
      <c r="D548" s="30" t="s">
        <v>107</v>
      </c>
      <c r="E548" s="8"/>
      <c r="F548" s="185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</row>
    <row r="549" spans="1:23" s="5" customFormat="1" ht="11.25" hidden="1" customHeight="1" outlineLevel="3" x14ac:dyDescent="0.2">
      <c r="A549" s="209"/>
      <c r="B549" s="28" t="s">
        <v>186</v>
      </c>
      <c r="C549" s="51"/>
      <c r="D549" s="30" t="s">
        <v>107</v>
      </c>
      <c r="E549" s="8"/>
      <c r="F549" s="8"/>
      <c r="G549" s="185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</row>
    <row r="550" spans="1:23" s="5" customFormat="1" ht="11.25" hidden="1" customHeight="1" outlineLevel="3" x14ac:dyDescent="0.2">
      <c r="A550" s="209"/>
      <c r="B550" s="28" t="s">
        <v>187</v>
      </c>
      <c r="C550" s="51"/>
      <c r="D550" s="30" t="s">
        <v>107</v>
      </c>
      <c r="E550" s="8"/>
      <c r="F550" s="8"/>
      <c r="G550" s="8"/>
      <c r="H550" s="185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</row>
    <row r="551" spans="1:23" s="5" customFormat="1" ht="11.25" hidden="1" customHeight="1" outlineLevel="3" x14ac:dyDescent="0.2">
      <c r="A551" s="209"/>
      <c r="B551" s="28" t="s">
        <v>188</v>
      </c>
      <c r="C551" s="51"/>
      <c r="D551" s="30" t="s">
        <v>107</v>
      </c>
      <c r="E551" s="8"/>
      <c r="F551" s="8"/>
      <c r="G551" s="8"/>
      <c r="H551" s="8"/>
      <c r="I551" s="185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</row>
    <row r="552" spans="1:23" s="5" customFormat="1" ht="11.25" hidden="1" customHeight="1" outlineLevel="3" x14ac:dyDescent="0.2">
      <c r="A552" s="209"/>
      <c r="B552" s="28" t="s">
        <v>189</v>
      </c>
      <c r="C552" s="51"/>
      <c r="D552" s="30" t="s">
        <v>107</v>
      </c>
      <c r="E552" s="8"/>
      <c r="F552" s="8"/>
      <c r="G552" s="8"/>
      <c r="H552" s="8"/>
      <c r="I552" s="8"/>
      <c r="J552" s="185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</row>
    <row r="553" spans="1:23" s="5" customFormat="1" ht="11.25" hidden="1" customHeight="1" outlineLevel="3" x14ac:dyDescent="0.2">
      <c r="A553" s="209"/>
      <c r="B553" s="28" t="s">
        <v>190</v>
      </c>
      <c r="C553" s="51"/>
      <c r="D553" s="30" t="s">
        <v>107</v>
      </c>
      <c r="E553" s="8"/>
      <c r="F553" s="8"/>
      <c r="G553" s="8"/>
      <c r="H553" s="8"/>
      <c r="I553" s="8"/>
      <c r="J553" s="8"/>
      <c r="K553" s="185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</row>
    <row r="554" spans="1:23" s="5" customFormat="1" ht="11.25" hidden="1" customHeight="1" outlineLevel="3" x14ac:dyDescent="0.2">
      <c r="A554" s="209"/>
      <c r="B554" s="28" t="s">
        <v>191</v>
      </c>
      <c r="C554" s="51"/>
      <c r="D554" s="30" t="s">
        <v>107</v>
      </c>
      <c r="E554" s="8"/>
      <c r="F554" s="8"/>
      <c r="G554" s="8"/>
      <c r="H554" s="8"/>
      <c r="I554" s="8"/>
      <c r="J554" s="8"/>
      <c r="K554" s="8"/>
      <c r="L554" s="185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</row>
    <row r="555" spans="1:23" s="5" customFormat="1" ht="11.25" hidden="1" customHeight="1" outlineLevel="3" x14ac:dyDescent="0.2">
      <c r="A555" s="209"/>
      <c r="B555" s="28" t="s">
        <v>192</v>
      </c>
      <c r="C555" s="51"/>
      <c r="D555" s="30" t="s">
        <v>107</v>
      </c>
      <c r="E555" s="8"/>
      <c r="F555" s="8"/>
      <c r="G555" s="8"/>
      <c r="H555" s="8"/>
      <c r="I555" s="8"/>
      <c r="J555" s="8"/>
      <c r="K555" s="8"/>
      <c r="L555" s="8"/>
      <c r="M555" s="185"/>
      <c r="N555" s="8"/>
      <c r="O555" s="8"/>
      <c r="P555" s="8"/>
      <c r="Q555" s="8"/>
      <c r="R555" s="8"/>
      <c r="S555" s="8"/>
      <c r="T555" s="8"/>
      <c r="U555" s="8"/>
      <c r="V555" s="8"/>
      <c r="W555" s="8"/>
    </row>
    <row r="556" spans="1:23" s="5" customFormat="1" ht="11.25" hidden="1" customHeight="1" outlineLevel="3" x14ac:dyDescent="0.2">
      <c r="A556" s="209"/>
      <c r="B556" s="28" t="s">
        <v>193</v>
      </c>
      <c r="C556" s="51"/>
      <c r="D556" s="30" t="s">
        <v>107</v>
      </c>
      <c r="E556" s="8"/>
      <c r="F556" s="8"/>
      <c r="G556" s="8"/>
      <c r="H556" s="8"/>
      <c r="I556" s="8"/>
      <c r="J556" s="8"/>
      <c r="K556" s="8"/>
      <c r="L556" s="8"/>
      <c r="M556" s="8"/>
      <c r="N556" s="185"/>
      <c r="O556" s="8"/>
      <c r="P556" s="8"/>
      <c r="Q556" s="8"/>
      <c r="R556" s="8"/>
      <c r="S556" s="8"/>
      <c r="T556" s="8"/>
      <c r="U556" s="8"/>
      <c r="V556" s="8"/>
      <c r="W556" s="8"/>
    </row>
    <row r="557" spans="1:23" s="5" customFormat="1" ht="11.25" hidden="1" customHeight="1" outlineLevel="3" x14ac:dyDescent="0.2">
      <c r="A557" s="209"/>
      <c r="B557" s="28" t="s">
        <v>194</v>
      </c>
      <c r="C557" s="51"/>
      <c r="D557" s="30" t="s">
        <v>107</v>
      </c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185"/>
      <c r="P557" s="8"/>
      <c r="Q557" s="8"/>
      <c r="R557" s="8"/>
      <c r="S557" s="8"/>
      <c r="T557" s="8"/>
      <c r="U557" s="8"/>
      <c r="V557" s="8"/>
      <c r="W557" s="8"/>
    </row>
    <row r="558" spans="1:23" s="5" customFormat="1" ht="11.25" hidden="1" customHeight="1" outlineLevel="3" x14ac:dyDescent="0.2">
      <c r="A558" s="209"/>
      <c r="B558" s="28" t="s">
        <v>195</v>
      </c>
      <c r="C558" s="51"/>
      <c r="D558" s="30" t="s">
        <v>107</v>
      </c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185"/>
      <c r="Q558" s="8"/>
      <c r="R558" s="8"/>
      <c r="S558" s="8"/>
      <c r="T558" s="8"/>
      <c r="U558" s="8"/>
      <c r="V558" s="8"/>
      <c r="W558" s="8"/>
    </row>
    <row r="559" spans="1:23" s="5" customFormat="1" ht="11.25" hidden="1" customHeight="1" outlineLevel="3" x14ac:dyDescent="0.2">
      <c r="A559" s="209"/>
      <c r="B559" s="28" t="s">
        <v>196</v>
      </c>
      <c r="C559" s="51"/>
      <c r="D559" s="30" t="s">
        <v>107</v>
      </c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186"/>
      <c r="R559" s="8"/>
      <c r="S559" s="8"/>
      <c r="T559" s="8"/>
      <c r="U559" s="8"/>
      <c r="V559" s="8"/>
      <c r="W559" s="8"/>
    </row>
    <row r="560" spans="1:23" s="5" customFormat="1" ht="11.25" hidden="1" customHeight="1" outlineLevel="2" x14ac:dyDescent="0.2">
      <c r="A560" s="209"/>
      <c r="B560" s="28" t="s">
        <v>197</v>
      </c>
      <c r="C560" s="29"/>
      <c r="D560" s="30" t="s">
        <v>107</v>
      </c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186"/>
      <c r="S560" s="186"/>
      <c r="T560" s="186"/>
      <c r="U560" s="186"/>
      <c r="V560" s="186"/>
      <c r="W560" s="186"/>
    </row>
    <row r="561" spans="1:24" s="5" customFormat="1" ht="11.25" hidden="1" customHeight="1" outlineLevel="2" x14ac:dyDescent="0.2">
      <c r="A561" s="209"/>
      <c r="B561" s="28" t="s">
        <v>198</v>
      </c>
      <c r="C561" s="29"/>
      <c r="D561" s="30" t="s">
        <v>107</v>
      </c>
      <c r="E561" s="187"/>
      <c r="F561" s="187"/>
      <c r="G561" s="187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</row>
    <row r="562" spans="1:24" s="5" customFormat="1" ht="13.5" hidden="1" customHeight="1" outlineLevel="1" collapsed="1" x14ac:dyDescent="0.2">
      <c r="A562" s="209"/>
      <c r="B562" s="92" t="s">
        <v>199</v>
      </c>
      <c r="C562" s="92"/>
      <c r="D562" s="135" t="s">
        <v>107</v>
      </c>
      <c r="E562" s="31" t="e">
        <f>#REF!+E561</f>
        <v>#REF!</v>
      </c>
      <c r="F562" s="31" t="e">
        <f t="shared" ref="F562:W562" si="310">E562+F561</f>
        <v>#REF!</v>
      </c>
      <c r="G562" s="31" t="e">
        <f t="shared" si="310"/>
        <v>#REF!</v>
      </c>
      <c r="H562" s="31" t="e">
        <f t="shared" si="310"/>
        <v>#REF!</v>
      </c>
      <c r="I562" s="31" t="e">
        <f t="shared" si="310"/>
        <v>#REF!</v>
      </c>
      <c r="J562" s="31" t="e">
        <f t="shared" si="310"/>
        <v>#REF!</v>
      </c>
      <c r="K562" s="31" t="e">
        <f t="shared" si="310"/>
        <v>#REF!</v>
      </c>
      <c r="L562" s="31" t="e">
        <f t="shared" si="310"/>
        <v>#REF!</v>
      </c>
      <c r="M562" s="31" t="e">
        <f t="shared" si="310"/>
        <v>#REF!</v>
      </c>
      <c r="N562" s="31" t="e">
        <f t="shared" si="310"/>
        <v>#REF!</v>
      </c>
      <c r="O562" s="31" t="e">
        <f t="shared" si="310"/>
        <v>#REF!</v>
      </c>
      <c r="P562" s="31" t="e">
        <f t="shared" si="310"/>
        <v>#REF!</v>
      </c>
      <c r="Q562" s="31" t="e">
        <f t="shared" si="310"/>
        <v>#REF!</v>
      </c>
      <c r="R562" s="31" t="e">
        <f t="shared" si="310"/>
        <v>#REF!</v>
      </c>
      <c r="S562" s="31" t="e">
        <f t="shared" si="310"/>
        <v>#REF!</v>
      </c>
      <c r="T562" s="31" t="e">
        <f t="shared" si="310"/>
        <v>#REF!</v>
      </c>
      <c r="U562" s="31" t="e">
        <f t="shared" si="310"/>
        <v>#REF!</v>
      </c>
      <c r="V562" s="31" t="e">
        <f t="shared" si="310"/>
        <v>#REF!</v>
      </c>
      <c r="W562" s="31" t="e">
        <f t="shared" si="310"/>
        <v>#REF!</v>
      </c>
    </row>
    <row r="563" spans="1:24" s="5" customFormat="1" ht="13.5" hidden="1" customHeight="1" outlineLevel="1" x14ac:dyDescent="0.2">
      <c r="A563" s="209"/>
      <c r="B563" s="49" t="s">
        <v>200</v>
      </c>
      <c r="C563" s="49"/>
      <c r="D563" s="138" t="s">
        <v>107</v>
      </c>
      <c r="E563" s="50" t="e">
        <f t="shared" ref="E563:W563" si="311">SUM(E566:E580)</f>
        <v>#REF!</v>
      </c>
      <c r="F563" s="50" t="e">
        <f t="shared" si="311"/>
        <v>#REF!</v>
      </c>
      <c r="G563" s="50" t="e">
        <f t="shared" si="311"/>
        <v>#REF!</v>
      </c>
      <c r="H563" s="50" t="e">
        <f t="shared" si="311"/>
        <v>#REF!</v>
      </c>
      <c r="I563" s="50" t="e">
        <f t="shared" si="311"/>
        <v>#REF!</v>
      </c>
      <c r="J563" s="50" t="e">
        <f t="shared" si="311"/>
        <v>#REF!</v>
      </c>
      <c r="K563" s="50" t="e">
        <f t="shared" si="311"/>
        <v>#REF!</v>
      </c>
      <c r="L563" s="50" t="e">
        <f t="shared" si="311"/>
        <v>#REF!</v>
      </c>
      <c r="M563" s="50" t="e">
        <f t="shared" si="311"/>
        <v>#REF!</v>
      </c>
      <c r="N563" s="50" t="e">
        <f t="shared" si="311"/>
        <v>#REF!</v>
      </c>
      <c r="O563" s="50" t="e">
        <f t="shared" si="311"/>
        <v>#REF!</v>
      </c>
      <c r="P563" s="50">
        <f t="shared" si="311"/>
        <v>0</v>
      </c>
      <c r="Q563" s="50">
        <f t="shared" si="311"/>
        <v>0</v>
      </c>
      <c r="R563" s="50">
        <f t="shared" si="311"/>
        <v>0</v>
      </c>
      <c r="S563" s="50">
        <f t="shared" si="311"/>
        <v>0</v>
      </c>
      <c r="T563" s="50">
        <f t="shared" si="311"/>
        <v>0</v>
      </c>
      <c r="U563" s="50">
        <f t="shared" si="311"/>
        <v>0</v>
      </c>
      <c r="V563" s="50">
        <f t="shared" si="311"/>
        <v>0</v>
      </c>
      <c r="W563" s="50">
        <f t="shared" si="311"/>
        <v>0</v>
      </c>
    </row>
    <row r="564" spans="1:24" s="5" customFormat="1" ht="13.5" hidden="1" customHeight="1" outlineLevel="2" x14ac:dyDescent="0.2">
      <c r="A564" s="209"/>
      <c r="B564" s="26" t="s">
        <v>201</v>
      </c>
      <c r="C564" s="62"/>
      <c r="D564" s="24" t="s">
        <v>107</v>
      </c>
      <c r="E564" s="27" t="e">
        <f t="shared" ref="E564:R564" si="312">SUM(E566:E572)-E565</f>
        <v>#REF!</v>
      </c>
      <c r="F564" s="27" t="e">
        <f t="shared" si="312"/>
        <v>#REF!</v>
      </c>
      <c r="G564" s="27" t="e">
        <f t="shared" si="312"/>
        <v>#REF!</v>
      </c>
      <c r="H564" s="27" t="e">
        <f t="shared" si="312"/>
        <v>#REF!</v>
      </c>
      <c r="I564" s="27" t="e">
        <f t="shared" si="312"/>
        <v>#REF!</v>
      </c>
      <c r="J564" s="27" t="e">
        <f t="shared" si="312"/>
        <v>#REF!</v>
      </c>
      <c r="K564" s="27" t="e">
        <f t="shared" si="312"/>
        <v>#REF!</v>
      </c>
      <c r="L564" s="27" t="e">
        <f t="shared" si="312"/>
        <v>#REF!</v>
      </c>
      <c r="M564" s="27" t="e">
        <f t="shared" si="312"/>
        <v>#REF!</v>
      </c>
      <c r="N564" s="27" t="e">
        <f t="shared" si="312"/>
        <v>#REF!</v>
      </c>
      <c r="O564" s="27" t="e">
        <f t="shared" si="312"/>
        <v>#REF!</v>
      </c>
      <c r="P564" s="27">
        <f t="shared" si="312"/>
        <v>0</v>
      </c>
      <c r="Q564" s="27">
        <f t="shared" si="312"/>
        <v>0</v>
      </c>
      <c r="R564" s="27">
        <f t="shared" si="312"/>
        <v>0</v>
      </c>
      <c r="S564" s="27">
        <f t="shared" ref="S564:W564" si="313">SUM(S566:S572)-S565</f>
        <v>0</v>
      </c>
      <c r="T564" s="27">
        <f t="shared" si="313"/>
        <v>0</v>
      </c>
      <c r="U564" s="27">
        <f t="shared" si="313"/>
        <v>0</v>
      </c>
      <c r="V564" s="27">
        <f t="shared" si="313"/>
        <v>0</v>
      </c>
      <c r="W564" s="27">
        <f t="shared" si="313"/>
        <v>0</v>
      </c>
    </row>
    <row r="565" spans="1:24" s="5" customFormat="1" ht="13.5" hidden="1" customHeight="1" outlineLevel="2" x14ac:dyDescent="0.2">
      <c r="A565" s="209"/>
      <c r="B565" s="26" t="s">
        <v>202</v>
      </c>
      <c r="C565" s="62"/>
      <c r="D565" s="24" t="s">
        <v>107</v>
      </c>
      <c r="E565" s="25"/>
      <c r="F565" s="25"/>
      <c r="G565" s="25"/>
      <c r="H565" s="25"/>
      <c r="I565" s="25"/>
      <c r="J565" s="25"/>
      <c r="K565" s="25"/>
      <c r="L565" s="25"/>
      <c r="M565" s="25"/>
      <c r="N565" s="25"/>
      <c r="O565" s="25"/>
      <c r="P565" s="25"/>
      <c r="Q565" s="25"/>
      <c r="R565" s="25"/>
      <c r="S565" s="25"/>
      <c r="T565" s="25"/>
      <c r="U565" s="25"/>
      <c r="V565" s="25"/>
      <c r="W565" s="25"/>
    </row>
    <row r="566" spans="1:24" s="5" customFormat="1" ht="13.5" hidden="1" customHeight="1" outlineLevel="2" x14ac:dyDescent="0.2">
      <c r="A566" s="204"/>
      <c r="B566" s="28" t="s">
        <v>203</v>
      </c>
      <c r="C566" s="51"/>
      <c r="D566" s="30" t="s">
        <v>107</v>
      </c>
      <c r="E566" s="8" t="e">
        <f>#REF!</f>
        <v>#REF!</v>
      </c>
      <c r="F566" s="8" t="e">
        <f t="shared" ref="F566:U579" si="314">E566</f>
        <v>#REF!</v>
      </c>
      <c r="G566" s="8" t="e">
        <f t="shared" si="314"/>
        <v>#REF!</v>
      </c>
      <c r="H566" s="8" t="e">
        <f t="shared" si="314"/>
        <v>#REF!</v>
      </c>
      <c r="I566" s="8" t="e">
        <f t="shared" si="314"/>
        <v>#REF!</v>
      </c>
      <c r="J566" s="8" t="e">
        <f t="shared" si="314"/>
        <v>#REF!</v>
      </c>
      <c r="K566" s="8" t="e">
        <f t="shared" si="314"/>
        <v>#REF!</v>
      </c>
      <c r="L566" s="8" t="e">
        <f t="shared" si="314"/>
        <v>#REF!</v>
      </c>
      <c r="M566" s="8" t="e">
        <f t="shared" si="314"/>
        <v>#REF!</v>
      </c>
      <c r="N566" s="8" t="e">
        <f t="shared" si="314"/>
        <v>#REF!</v>
      </c>
      <c r="O566" s="8"/>
      <c r="P566" s="8"/>
      <c r="Q566" s="8"/>
      <c r="R566" s="8"/>
      <c r="S566" s="8"/>
      <c r="T566" s="8"/>
      <c r="U566" s="8"/>
      <c r="V566" s="8"/>
      <c r="W566" s="8"/>
    </row>
    <row r="567" spans="1:24" s="5" customFormat="1" ht="13.5" hidden="1" customHeight="1" outlineLevel="2" x14ac:dyDescent="0.2">
      <c r="A567" s="204"/>
      <c r="B567" s="28" t="s">
        <v>204</v>
      </c>
      <c r="C567" s="51"/>
      <c r="D567" s="30" t="s">
        <v>107</v>
      </c>
      <c r="E567" s="8" t="e">
        <f>#REF!/10</f>
        <v>#REF!</v>
      </c>
      <c r="F567" s="8" t="e">
        <f>E567</f>
        <v>#REF!</v>
      </c>
      <c r="G567" s="8" t="e">
        <f>F567</f>
        <v>#REF!</v>
      </c>
      <c r="H567" s="8" t="e">
        <f>G567</f>
        <v>#REF!</v>
      </c>
      <c r="I567" s="8" t="e">
        <f>H567</f>
        <v>#REF!</v>
      </c>
      <c r="J567" s="8" t="e">
        <f>I567</f>
        <v>#REF!</v>
      </c>
      <c r="K567" s="8" t="e">
        <f t="shared" si="314"/>
        <v>#REF!</v>
      </c>
      <c r="L567" s="8" t="e">
        <f t="shared" si="314"/>
        <v>#REF!</v>
      </c>
      <c r="M567" s="8" t="e">
        <f t="shared" si="314"/>
        <v>#REF!</v>
      </c>
      <c r="N567" s="8" t="e">
        <f t="shared" si="314"/>
        <v>#REF!</v>
      </c>
      <c r="O567" s="8" t="e">
        <f t="shared" si="314"/>
        <v>#REF!</v>
      </c>
      <c r="P567" s="8"/>
      <c r="Q567" s="8"/>
      <c r="R567" s="8"/>
      <c r="S567" s="8"/>
      <c r="T567" s="8"/>
      <c r="U567" s="8"/>
      <c r="V567" s="8"/>
      <c r="W567" s="8"/>
    </row>
    <row r="568" spans="1:24" s="5" customFormat="1" ht="13.5" hidden="1" customHeight="1" outlineLevel="2" x14ac:dyDescent="0.2">
      <c r="A568" s="204"/>
      <c r="B568" s="28" t="s">
        <v>205</v>
      </c>
      <c r="C568" s="51"/>
      <c r="D568" s="30" t="s">
        <v>107</v>
      </c>
      <c r="E568" s="8"/>
      <c r="F568" s="8">
        <f>E547/10</f>
        <v>0</v>
      </c>
      <c r="G568" s="8">
        <f>F568</f>
        <v>0</v>
      </c>
      <c r="H568" s="8">
        <f>G568</f>
        <v>0</v>
      </c>
      <c r="I568" s="8">
        <f>H568</f>
        <v>0</v>
      </c>
      <c r="J568" s="8">
        <f>I568</f>
        <v>0</v>
      </c>
      <c r="K568" s="8">
        <f t="shared" si="314"/>
        <v>0</v>
      </c>
      <c r="L568" s="8">
        <f t="shared" si="314"/>
        <v>0</v>
      </c>
      <c r="M568" s="8">
        <f t="shared" si="314"/>
        <v>0</v>
      </c>
      <c r="N568" s="8">
        <f t="shared" si="314"/>
        <v>0</v>
      </c>
      <c r="O568" s="8">
        <f t="shared" si="314"/>
        <v>0</v>
      </c>
      <c r="P568" s="8">
        <f t="shared" si="314"/>
        <v>0</v>
      </c>
      <c r="Q568" s="8"/>
      <c r="R568" s="8"/>
      <c r="S568" s="8"/>
      <c r="T568" s="8"/>
      <c r="U568" s="8"/>
      <c r="V568" s="8"/>
      <c r="W568" s="8"/>
    </row>
    <row r="569" spans="1:24" s="5" customFormat="1" ht="13.5" hidden="1" customHeight="1" outlineLevel="2" x14ac:dyDescent="0.2">
      <c r="A569" s="209"/>
      <c r="B569" s="28" t="s">
        <v>206</v>
      </c>
      <c r="C569" s="51"/>
      <c r="D569" s="30" t="s">
        <v>107</v>
      </c>
      <c r="E569" s="8"/>
      <c r="F569" s="8"/>
      <c r="G569" s="8">
        <f>F548/10</f>
        <v>0</v>
      </c>
      <c r="H569" s="8">
        <f>G569</f>
        <v>0</v>
      </c>
      <c r="I569" s="8">
        <f>H569</f>
        <v>0</v>
      </c>
      <c r="J569" s="8">
        <f>I569</f>
        <v>0</v>
      </c>
      <c r="K569" s="8">
        <f t="shared" si="314"/>
        <v>0</v>
      </c>
      <c r="L569" s="8">
        <f t="shared" si="314"/>
        <v>0</v>
      </c>
      <c r="M569" s="8">
        <f t="shared" si="314"/>
        <v>0</v>
      </c>
      <c r="N569" s="8">
        <f t="shared" si="314"/>
        <v>0</v>
      </c>
      <c r="O569" s="8">
        <f t="shared" si="314"/>
        <v>0</v>
      </c>
      <c r="P569" s="8">
        <f t="shared" si="314"/>
        <v>0</v>
      </c>
      <c r="Q569" s="8">
        <f t="shared" si="314"/>
        <v>0</v>
      </c>
      <c r="R569" s="8"/>
      <c r="S569" s="8"/>
      <c r="T569" s="8"/>
      <c r="U569" s="8"/>
      <c r="V569" s="8"/>
      <c r="W569" s="8"/>
    </row>
    <row r="570" spans="1:24" s="5" customFormat="1" ht="13.5" hidden="1" customHeight="1" outlineLevel="2" x14ac:dyDescent="0.2">
      <c r="A570" s="209"/>
      <c r="B570" s="28" t="s">
        <v>207</v>
      </c>
      <c r="C570" s="51"/>
      <c r="D570" s="30" t="s">
        <v>107</v>
      </c>
      <c r="E570" s="8"/>
      <c r="F570" s="8"/>
      <c r="G570" s="8"/>
      <c r="H570" s="8">
        <f>G549/10</f>
        <v>0</v>
      </c>
      <c r="I570" s="8">
        <f>H570</f>
        <v>0</v>
      </c>
      <c r="J570" s="8">
        <f>I570</f>
        <v>0</v>
      </c>
      <c r="K570" s="8">
        <f t="shared" si="314"/>
        <v>0</v>
      </c>
      <c r="L570" s="8">
        <f t="shared" si="314"/>
        <v>0</v>
      </c>
      <c r="M570" s="8">
        <f t="shared" si="314"/>
        <v>0</v>
      </c>
      <c r="N570" s="8">
        <f t="shared" si="314"/>
        <v>0</v>
      </c>
      <c r="O570" s="8">
        <f t="shared" si="314"/>
        <v>0</v>
      </c>
      <c r="P570" s="8">
        <f t="shared" si="314"/>
        <v>0</v>
      </c>
      <c r="Q570" s="8">
        <f t="shared" si="314"/>
        <v>0</v>
      </c>
      <c r="R570" s="8">
        <f t="shared" si="314"/>
        <v>0</v>
      </c>
      <c r="S570" s="8">
        <f t="shared" si="314"/>
        <v>0</v>
      </c>
      <c r="T570" s="8">
        <f t="shared" si="314"/>
        <v>0</v>
      </c>
      <c r="U570" s="8">
        <f t="shared" si="314"/>
        <v>0</v>
      </c>
      <c r="V570" s="8">
        <f t="shared" ref="U570:W579" si="315">U570</f>
        <v>0</v>
      </c>
      <c r="W570" s="8">
        <f t="shared" si="315"/>
        <v>0</v>
      </c>
    </row>
    <row r="571" spans="1:24" s="5" customFormat="1" ht="13.5" hidden="1" customHeight="1" outlineLevel="2" x14ac:dyDescent="0.2">
      <c r="A571" s="209"/>
      <c r="B571" s="28" t="s">
        <v>208</v>
      </c>
      <c r="C571" s="51"/>
      <c r="D571" s="30" t="s">
        <v>107</v>
      </c>
      <c r="E571" s="8"/>
      <c r="F571" s="8"/>
      <c r="G571" s="8"/>
      <c r="H571" s="8"/>
      <c r="I571" s="8">
        <f>H550/10</f>
        <v>0</v>
      </c>
      <c r="J571" s="8">
        <f>I571</f>
        <v>0</v>
      </c>
      <c r="K571" s="8">
        <f t="shared" si="314"/>
        <v>0</v>
      </c>
      <c r="L571" s="8">
        <f t="shared" si="314"/>
        <v>0</v>
      </c>
      <c r="M571" s="8">
        <f t="shared" si="314"/>
        <v>0</v>
      </c>
      <c r="N571" s="8">
        <f t="shared" si="314"/>
        <v>0</v>
      </c>
      <c r="O571" s="8">
        <f t="shared" si="314"/>
        <v>0</v>
      </c>
      <c r="P571" s="8">
        <f t="shared" si="314"/>
        <v>0</v>
      </c>
      <c r="Q571" s="8">
        <f t="shared" si="314"/>
        <v>0</v>
      </c>
      <c r="R571" s="8">
        <f t="shared" si="314"/>
        <v>0</v>
      </c>
      <c r="S571" s="8">
        <f t="shared" si="314"/>
        <v>0</v>
      </c>
      <c r="T571" s="8">
        <f t="shared" si="314"/>
        <v>0</v>
      </c>
      <c r="U571" s="8">
        <f t="shared" si="315"/>
        <v>0</v>
      </c>
      <c r="V571" s="8">
        <f t="shared" si="315"/>
        <v>0</v>
      </c>
      <c r="W571" s="8">
        <f t="shared" si="315"/>
        <v>0</v>
      </c>
    </row>
    <row r="572" spans="1:24" s="5" customFormat="1" ht="13.5" hidden="1" customHeight="1" outlineLevel="2" x14ac:dyDescent="0.2">
      <c r="A572" s="209"/>
      <c r="B572" s="28" t="s">
        <v>209</v>
      </c>
      <c r="C572" s="51"/>
      <c r="D572" s="30" t="s">
        <v>107</v>
      </c>
      <c r="E572" s="8"/>
      <c r="F572" s="8"/>
      <c r="G572" s="8"/>
      <c r="H572" s="8"/>
      <c r="I572" s="8"/>
      <c r="J572" s="8">
        <f>I551/10</f>
        <v>0</v>
      </c>
      <c r="K572" s="8">
        <f>J572</f>
        <v>0</v>
      </c>
      <c r="L572" s="8">
        <f t="shared" si="314"/>
        <v>0</v>
      </c>
      <c r="M572" s="8">
        <f t="shared" si="314"/>
        <v>0</v>
      </c>
      <c r="N572" s="8">
        <f t="shared" si="314"/>
        <v>0</v>
      </c>
      <c r="O572" s="8">
        <f t="shared" si="314"/>
        <v>0</v>
      </c>
      <c r="P572" s="8">
        <f t="shared" si="314"/>
        <v>0</v>
      </c>
      <c r="Q572" s="8">
        <f t="shared" si="314"/>
        <v>0</v>
      </c>
      <c r="R572" s="8">
        <f t="shared" si="314"/>
        <v>0</v>
      </c>
      <c r="S572" s="8">
        <f t="shared" si="314"/>
        <v>0</v>
      </c>
      <c r="T572" s="8">
        <f t="shared" si="314"/>
        <v>0</v>
      </c>
      <c r="U572" s="8">
        <f t="shared" si="315"/>
        <v>0</v>
      </c>
      <c r="V572" s="8">
        <f t="shared" si="315"/>
        <v>0</v>
      </c>
      <c r="W572" s="8">
        <f t="shared" si="315"/>
        <v>0</v>
      </c>
    </row>
    <row r="573" spans="1:24" s="5" customFormat="1" ht="13.5" hidden="1" customHeight="1" outlineLevel="2" x14ac:dyDescent="0.2">
      <c r="A573" s="209"/>
      <c r="B573" s="28" t="s">
        <v>210</v>
      </c>
      <c r="C573" s="51"/>
      <c r="D573" s="30" t="s">
        <v>107</v>
      </c>
      <c r="E573" s="8"/>
      <c r="F573" s="8"/>
      <c r="G573" s="8"/>
      <c r="H573" s="8"/>
      <c r="I573" s="8"/>
      <c r="J573" s="8"/>
      <c r="K573" s="8">
        <f>J552/10</f>
        <v>0</v>
      </c>
      <c r="L573" s="8">
        <f>K573</f>
        <v>0</v>
      </c>
      <c r="M573" s="8">
        <f t="shared" si="314"/>
        <v>0</v>
      </c>
      <c r="N573" s="8">
        <f t="shared" si="314"/>
        <v>0</v>
      </c>
      <c r="O573" s="8">
        <f t="shared" si="314"/>
        <v>0</v>
      </c>
      <c r="P573" s="8">
        <f t="shared" si="314"/>
        <v>0</v>
      </c>
      <c r="Q573" s="8">
        <f t="shared" si="314"/>
        <v>0</v>
      </c>
      <c r="R573" s="8">
        <f t="shared" si="314"/>
        <v>0</v>
      </c>
      <c r="S573" s="8">
        <f t="shared" si="314"/>
        <v>0</v>
      </c>
      <c r="T573" s="8">
        <f t="shared" si="314"/>
        <v>0</v>
      </c>
      <c r="U573" s="8">
        <f t="shared" si="315"/>
        <v>0</v>
      </c>
      <c r="V573" s="8">
        <f t="shared" si="315"/>
        <v>0</v>
      </c>
      <c r="W573" s="8">
        <f t="shared" si="315"/>
        <v>0</v>
      </c>
    </row>
    <row r="574" spans="1:24" s="5" customFormat="1" ht="13.5" hidden="1" customHeight="1" outlineLevel="2" x14ac:dyDescent="0.2">
      <c r="A574" s="209"/>
      <c r="B574" s="28" t="s">
        <v>211</v>
      </c>
      <c r="C574" s="51"/>
      <c r="D574" s="30" t="s">
        <v>107</v>
      </c>
      <c r="E574" s="8"/>
      <c r="F574" s="8"/>
      <c r="G574" s="8"/>
      <c r="H574" s="8"/>
      <c r="I574" s="8"/>
      <c r="J574" s="8"/>
      <c r="K574" s="8"/>
      <c r="L574" s="8">
        <f>K553/10</f>
        <v>0</v>
      </c>
      <c r="M574" s="8">
        <f>L574</f>
        <v>0</v>
      </c>
      <c r="N574" s="8">
        <f t="shared" si="314"/>
        <v>0</v>
      </c>
      <c r="O574" s="8">
        <f t="shared" si="314"/>
        <v>0</v>
      </c>
      <c r="P574" s="8">
        <f t="shared" si="314"/>
        <v>0</v>
      </c>
      <c r="Q574" s="8">
        <f t="shared" si="314"/>
        <v>0</v>
      </c>
      <c r="R574" s="8">
        <f t="shared" si="314"/>
        <v>0</v>
      </c>
      <c r="S574" s="8">
        <f t="shared" si="314"/>
        <v>0</v>
      </c>
      <c r="T574" s="8">
        <f t="shared" si="314"/>
        <v>0</v>
      </c>
      <c r="U574" s="8">
        <f t="shared" si="315"/>
        <v>0</v>
      </c>
      <c r="V574" s="8">
        <f t="shared" si="315"/>
        <v>0</v>
      </c>
      <c r="W574" s="8">
        <f t="shared" si="315"/>
        <v>0</v>
      </c>
    </row>
    <row r="575" spans="1:24" s="5" customFormat="1" ht="13.5" hidden="1" customHeight="1" outlineLevel="2" x14ac:dyDescent="0.2">
      <c r="A575" s="209"/>
      <c r="B575" s="28" t="s">
        <v>212</v>
      </c>
      <c r="C575" s="51"/>
      <c r="D575" s="30" t="s">
        <v>107</v>
      </c>
      <c r="E575" s="8"/>
      <c r="F575" s="8"/>
      <c r="G575" s="8"/>
      <c r="H575" s="8"/>
      <c r="I575" s="8"/>
      <c r="J575" s="8"/>
      <c r="K575" s="8"/>
      <c r="L575" s="8"/>
      <c r="M575" s="8">
        <f>L554/10</f>
        <v>0</v>
      </c>
      <c r="N575" s="8">
        <f>M575</f>
        <v>0</v>
      </c>
      <c r="O575" s="8">
        <f t="shared" si="314"/>
        <v>0</v>
      </c>
      <c r="P575" s="8">
        <f t="shared" si="314"/>
        <v>0</v>
      </c>
      <c r="Q575" s="8">
        <f t="shared" si="314"/>
        <v>0</v>
      </c>
      <c r="R575" s="8">
        <f t="shared" si="314"/>
        <v>0</v>
      </c>
      <c r="S575" s="8">
        <f t="shared" si="314"/>
        <v>0</v>
      </c>
      <c r="T575" s="8">
        <f t="shared" si="314"/>
        <v>0</v>
      </c>
      <c r="U575" s="8">
        <f t="shared" si="315"/>
        <v>0</v>
      </c>
      <c r="V575" s="8">
        <f t="shared" si="315"/>
        <v>0</v>
      </c>
      <c r="W575" s="8">
        <f t="shared" si="315"/>
        <v>0</v>
      </c>
    </row>
    <row r="576" spans="1:24" s="5" customFormat="1" ht="13.5" hidden="1" customHeight="1" outlineLevel="2" x14ac:dyDescent="0.2">
      <c r="A576" s="209"/>
      <c r="B576" s="28" t="s">
        <v>213</v>
      </c>
      <c r="C576" s="51"/>
      <c r="D576" s="30" t="s">
        <v>107</v>
      </c>
      <c r="E576" s="8"/>
      <c r="F576" s="8"/>
      <c r="G576" s="8"/>
      <c r="H576" s="8"/>
      <c r="I576" s="8"/>
      <c r="J576" s="8"/>
      <c r="K576" s="8"/>
      <c r="L576" s="8"/>
      <c r="M576" s="8"/>
      <c r="N576" s="8">
        <f>M555/10</f>
        <v>0</v>
      </c>
      <c r="O576" s="8">
        <f>N576</f>
        <v>0</v>
      </c>
      <c r="P576" s="8">
        <f t="shared" si="314"/>
        <v>0</v>
      </c>
      <c r="Q576" s="8">
        <f t="shared" si="314"/>
        <v>0</v>
      </c>
      <c r="R576" s="8">
        <f t="shared" si="314"/>
        <v>0</v>
      </c>
      <c r="S576" s="8">
        <f t="shared" si="314"/>
        <v>0</v>
      </c>
      <c r="T576" s="8">
        <f t="shared" si="314"/>
        <v>0</v>
      </c>
      <c r="U576" s="8">
        <f t="shared" si="315"/>
        <v>0</v>
      </c>
      <c r="V576" s="8">
        <f t="shared" si="315"/>
        <v>0</v>
      </c>
      <c r="W576" s="8">
        <f t="shared" si="315"/>
        <v>0</v>
      </c>
      <c r="X576" s="8"/>
    </row>
    <row r="577" spans="1:27" s="5" customFormat="1" ht="13.5" hidden="1" customHeight="1" outlineLevel="2" x14ac:dyDescent="0.2">
      <c r="A577" s="209"/>
      <c r="B577" s="28" t="s">
        <v>214</v>
      </c>
      <c r="C577" s="51"/>
      <c r="D577" s="30" t="s">
        <v>107</v>
      </c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>
        <f>N556/10</f>
        <v>0</v>
      </c>
      <c r="P577" s="8">
        <f>O577</f>
        <v>0</v>
      </c>
      <c r="Q577" s="8">
        <f t="shared" si="314"/>
        <v>0</v>
      </c>
      <c r="R577" s="8">
        <f t="shared" si="314"/>
        <v>0</v>
      </c>
      <c r="S577" s="8">
        <f t="shared" si="314"/>
        <v>0</v>
      </c>
      <c r="T577" s="8">
        <f t="shared" si="314"/>
        <v>0</v>
      </c>
      <c r="U577" s="8">
        <f t="shared" si="315"/>
        <v>0</v>
      </c>
      <c r="V577" s="8">
        <f t="shared" si="315"/>
        <v>0</v>
      </c>
      <c r="W577" s="8">
        <f t="shared" si="315"/>
        <v>0</v>
      </c>
      <c r="X577" s="8" t="e">
        <f>#REF!</f>
        <v>#REF!</v>
      </c>
      <c r="Y577" s="8"/>
    </row>
    <row r="578" spans="1:27" s="5" customFormat="1" ht="13.5" hidden="1" customHeight="1" outlineLevel="2" x14ac:dyDescent="0.2">
      <c r="A578" s="209"/>
      <c r="B578" s="28" t="s">
        <v>215</v>
      </c>
      <c r="C578" s="51"/>
      <c r="D578" s="30" t="s">
        <v>107</v>
      </c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>
        <f>O557/10</f>
        <v>0</v>
      </c>
      <c r="Q578" s="8">
        <f>P578</f>
        <v>0</v>
      </c>
      <c r="R578" s="8">
        <f t="shared" si="314"/>
        <v>0</v>
      </c>
      <c r="S578" s="8">
        <f t="shared" si="314"/>
        <v>0</v>
      </c>
      <c r="T578" s="8">
        <f t="shared" si="314"/>
        <v>0</v>
      </c>
      <c r="U578" s="8">
        <f t="shared" si="315"/>
        <v>0</v>
      </c>
      <c r="V578" s="8">
        <f t="shared" si="315"/>
        <v>0</v>
      </c>
      <c r="W578" s="8">
        <f t="shared" si="315"/>
        <v>0</v>
      </c>
      <c r="X578" s="8" t="e">
        <f>#REF!</f>
        <v>#REF!</v>
      </c>
      <c r="Y578" s="8" t="e">
        <f>X578</f>
        <v>#REF!</v>
      </c>
      <c r="Z578" s="8"/>
    </row>
    <row r="579" spans="1:27" s="5" customFormat="1" ht="13.5" hidden="1" customHeight="1" outlineLevel="2" x14ac:dyDescent="0.2">
      <c r="A579" s="209"/>
      <c r="B579" s="28" t="s">
        <v>216</v>
      </c>
      <c r="C579" s="51"/>
      <c r="D579" s="30" t="s">
        <v>107</v>
      </c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>
        <f>P558/10</f>
        <v>0</v>
      </c>
      <c r="R579" s="8">
        <f>Q579</f>
        <v>0</v>
      </c>
      <c r="S579" s="8">
        <f t="shared" si="314"/>
        <v>0</v>
      </c>
      <c r="T579" s="8">
        <f t="shared" si="314"/>
        <v>0</v>
      </c>
      <c r="U579" s="8">
        <f t="shared" si="315"/>
        <v>0</v>
      </c>
      <c r="V579" s="8">
        <f t="shared" si="315"/>
        <v>0</v>
      </c>
      <c r="W579" s="8">
        <f t="shared" si="315"/>
        <v>0</v>
      </c>
      <c r="X579" s="8" t="e">
        <f>#REF!</f>
        <v>#REF!</v>
      </c>
      <c r="Y579" s="8" t="e">
        <f>X579</f>
        <v>#REF!</v>
      </c>
      <c r="Z579" s="8" t="e">
        <f>Y579</f>
        <v>#REF!</v>
      </c>
      <c r="AA579" s="8"/>
    </row>
    <row r="580" spans="1:27" s="5" customFormat="1" ht="13.5" hidden="1" customHeight="1" outlineLevel="2" x14ac:dyDescent="0.2">
      <c r="A580" s="209"/>
      <c r="B580" s="28" t="s">
        <v>217</v>
      </c>
      <c r="C580" s="51"/>
      <c r="D580" s="30" t="s">
        <v>107</v>
      </c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>
        <f>Q559/10</f>
        <v>0</v>
      </c>
      <c r="S580" s="8">
        <f t="shared" ref="S580:W580" si="316">R559/10</f>
        <v>0</v>
      </c>
      <c r="T580" s="8">
        <f t="shared" si="316"/>
        <v>0</v>
      </c>
      <c r="U580" s="8">
        <f t="shared" si="316"/>
        <v>0</v>
      </c>
      <c r="V580" s="8">
        <f t="shared" si="316"/>
        <v>0</v>
      </c>
      <c r="W580" s="8">
        <f t="shared" si="316"/>
        <v>0</v>
      </c>
      <c r="X580" s="8" t="e">
        <f>#REF!</f>
        <v>#REF!</v>
      </c>
      <c r="Y580" s="8" t="e">
        <f>X580</f>
        <v>#REF!</v>
      </c>
      <c r="Z580" s="8" t="e">
        <f>Y580</f>
        <v>#REF!</v>
      </c>
      <c r="AA580" s="8" t="e">
        <f>Z580</f>
        <v>#REF!</v>
      </c>
    </row>
    <row r="581" spans="1:27" s="5" customFormat="1" ht="27" hidden="1" customHeight="1" outlineLevel="1" collapsed="1" x14ac:dyDescent="0.2">
      <c r="A581" s="209"/>
      <c r="B581" s="139" t="s">
        <v>218</v>
      </c>
      <c r="C581" s="139"/>
      <c r="D581" s="140" t="s">
        <v>107</v>
      </c>
      <c r="E581" s="68" t="e">
        <f t="shared" ref="E581:W581" si="317">-E517+E535+E543-E563</f>
        <v>#REF!</v>
      </c>
      <c r="F581" s="68" t="e">
        <f t="shared" si="317"/>
        <v>#REF!</v>
      </c>
      <c r="G581" s="68" t="e">
        <f t="shared" si="317"/>
        <v>#REF!</v>
      </c>
      <c r="H581" s="68" t="e">
        <f t="shared" si="317"/>
        <v>#REF!</v>
      </c>
      <c r="I581" s="68" t="e">
        <f t="shared" si="317"/>
        <v>#REF!</v>
      </c>
      <c r="J581" s="68" t="e">
        <f t="shared" si="317"/>
        <v>#REF!</v>
      </c>
      <c r="K581" s="68" t="e">
        <f t="shared" si="317"/>
        <v>#REF!</v>
      </c>
      <c r="L581" s="68" t="e">
        <f t="shared" si="317"/>
        <v>#REF!</v>
      </c>
      <c r="M581" s="68" t="e">
        <f t="shared" si="317"/>
        <v>#REF!</v>
      </c>
      <c r="N581" s="68" t="e">
        <f t="shared" si="317"/>
        <v>#REF!</v>
      </c>
      <c r="O581" s="68" t="e">
        <f t="shared" si="317"/>
        <v>#REF!</v>
      </c>
      <c r="P581" s="68" t="e">
        <f t="shared" si="317"/>
        <v>#REF!</v>
      </c>
      <c r="Q581" s="68" t="e">
        <f t="shared" si="317"/>
        <v>#REF!</v>
      </c>
      <c r="R581" s="68" t="e">
        <f t="shared" si="317"/>
        <v>#REF!</v>
      </c>
      <c r="S581" s="68" t="e">
        <f t="shared" si="317"/>
        <v>#REF!</v>
      </c>
      <c r="T581" s="68" t="e">
        <f t="shared" si="317"/>
        <v>#REF!</v>
      </c>
      <c r="U581" s="68" t="e">
        <f t="shared" si="317"/>
        <v>#REF!</v>
      </c>
      <c r="V581" s="68" t="e">
        <f t="shared" si="317"/>
        <v>#REF!</v>
      </c>
      <c r="W581" s="68" t="e">
        <f t="shared" si="317"/>
        <v>#REF!</v>
      </c>
    </row>
    <row r="582" spans="1:27" s="5" customFormat="1" ht="13.5" hidden="1" customHeight="1" outlineLevel="1" x14ac:dyDescent="0.2">
      <c r="A582" s="204"/>
      <c r="B582" s="141" t="s">
        <v>219</v>
      </c>
      <c r="C582" s="141"/>
      <c r="D582" s="140" t="s">
        <v>107</v>
      </c>
      <c r="E582" s="68" t="e">
        <f>#REF!+E581</f>
        <v>#REF!</v>
      </c>
      <c r="F582" s="68" t="e">
        <f t="shared" ref="F582:W582" si="318">E582+F581</f>
        <v>#REF!</v>
      </c>
      <c r="G582" s="68" t="e">
        <f t="shared" si="318"/>
        <v>#REF!</v>
      </c>
      <c r="H582" s="68" t="e">
        <f t="shared" si="318"/>
        <v>#REF!</v>
      </c>
      <c r="I582" s="68" t="e">
        <f t="shared" si="318"/>
        <v>#REF!</v>
      </c>
      <c r="J582" s="68" t="e">
        <f t="shared" si="318"/>
        <v>#REF!</v>
      </c>
      <c r="K582" s="68" t="e">
        <f t="shared" si="318"/>
        <v>#REF!</v>
      </c>
      <c r="L582" s="68" t="e">
        <f t="shared" si="318"/>
        <v>#REF!</v>
      </c>
      <c r="M582" s="68" t="e">
        <f t="shared" si="318"/>
        <v>#REF!</v>
      </c>
      <c r="N582" s="68" t="e">
        <f t="shared" si="318"/>
        <v>#REF!</v>
      </c>
      <c r="O582" s="68" t="e">
        <f t="shared" si="318"/>
        <v>#REF!</v>
      </c>
      <c r="P582" s="68" t="e">
        <f t="shared" si="318"/>
        <v>#REF!</v>
      </c>
      <c r="Q582" s="68" t="e">
        <f t="shared" si="318"/>
        <v>#REF!</v>
      </c>
      <c r="R582" s="68" t="e">
        <f t="shared" si="318"/>
        <v>#REF!</v>
      </c>
      <c r="S582" s="68" t="e">
        <f t="shared" si="318"/>
        <v>#REF!</v>
      </c>
      <c r="T582" s="68" t="e">
        <f t="shared" si="318"/>
        <v>#REF!</v>
      </c>
      <c r="U582" s="68" t="e">
        <f t="shared" si="318"/>
        <v>#REF!</v>
      </c>
      <c r="V582" s="68" t="e">
        <f t="shared" si="318"/>
        <v>#REF!</v>
      </c>
      <c r="W582" s="68" t="e">
        <f t="shared" si="318"/>
        <v>#REF!</v>
      </c>
    </row>
    <row r="583" spans="1:27" s="5" customFormat="1" ht="13.5" hidden="1" customHeight="1" outlineLevel="1" x14ac:dyDescent="0.2">
      <c r="A583" s="204"/>
      <c r="B583" s="85" t="s">
        <v>220</v>
      </c>
      <c r="C583" s="85"/>
      <c r="D583" s="116" t="s">
        <v>107</v>
      </c>
      <c r="E583" s="50" t="e">
        <f t="shared" ref="E583:W583" si="319">-E581</f>
        <v>#REF!</v>
      </c>
      <c r="F583" s="50" t="e">
        <f t="shared" si="319"/>
        <v>#REF!</v>
      </c>
      <c r="G583" s="50" t="e">
        <f t="shared" si="319"/>
        <v>#REF!</v>
      </c>
      <c r="H583" s="50" t="e">
        <f t="shared" si="319"/>
        <v>#REF!</v>
      </c>
      <c r="I583" s="50" t="e">
        <f t="shared" si="319"/>
        <v>#REF!</v>
      </c>
      <c r="J583" s="50" t="e">
        <f t="shared" si="319"/>
        <v>#REF!</v>
      </c>
      <c r="K583" s="50" t="e">
        <f t="shared" si="319"/>
        <v>#REF!</v>
      </c>
      <c r="L583" s="50" t="e">
        <f t="shared" si="319"/>
        <v>#REF!</v>
      </c>
      <c r="M583" s="50" t="e">
        <f t="shared" si="319"/>
        <v>#REF!</v>
      </c>
      <c r="N583" s="50" t="e">
        <f t="shared" si="319"/>
        <v>#REF!</v>
      </c>
      <c r="O583" s="50" t="e">
        <f t="shared" si="319"/>
        <v>#REF!</v>
      </c>
      <c r="P583" s="50" t="e">
        <f t="shared" si="319"/>
        <v>#REF!</v>
      </c>
      <c r="Q583" s="50" t="e">
        <f t="shared" si="319"/>
        <v>#REF!</v>
      </c>
      <c r="R583" s="50" t="e">
        <f t="shared" si="319"/>
        <v>#REF!</v>
      </c>
      <c r="S583" s="50" t="e">
        <f t="shared" si="319"/>
        <v>#REF!</v>
      </c>
      <c r="T583" s="50" t="e">
        <f t="shared" si="319"/>
        <v>#REF!</v>
      </c>
      <c r="U583" s="50" t="e">
        <f t="shared" si="319"/>
        <v>#REF!</v>
      </c>
      <c r="V583" s="50" t="e">
        <f t="shared" si="319"/>
        <v>#REF!</v>
      </c>
      <c r="W583" s="50" t="e">
        <f t="shared" si="319"/>
        <v>#REF!</v>
      </c>
    </row>
    <row r="584" spans="1:27" s="5" customFormat="1" ht="35.25" hidden="1" customHeight="1" outlineLevel="1" x14ac:dyDescent="0.2">
      <c r="A584" s="204"/>
      <c r="B584" s="188" t="s">
        <v>266</v>
      </c>
      <c r="C584" s="188"/>
      <c r="D584" s="189" t="s">
        <v>242</v>
      </c>
      <c r="E584" s="50" t="e">
        <f t="shared" ref="E584:W584" si="320">IF(E583&gt;0,E506+E583,E506)</f>
        <v>#REF!</v>
      </c>
      <c r="F584" s="50" t="e">
        <f t="shared" si="320"/>
        <v>#REF!</v>
      </c>
      <c r="G584" s="50" t="e">
        <f t="shared" si="320"/>
        <v>#REF!</v>
      </c>
      <c r="H584" s="50" t="e">
        <f t="shared" si="320"/>
        <v>#REF!</v>
      </c>
      <c r="I584" s="50" t="e">
        <f t="shared" si="320"/>
        <v>#REF!</v>
      </c>
      <c r="J584" s="50" t="e">
        <f t="shared" si="320"/>
        <v>#REF!</v>
      </c>
      <c r="K584" s="50" t="e">
        <f t="shared" si="320"/>
        <v>#REF!</v>
      </c>
      <c r="L584" s="50" t="e">
        <f t="shared" si="320"/>
        <v>#REF!</v>
      </c>
      <c r="M584" s="50" t="e">
        <f t="shared" si="320"/>
        <v>#REF!</v>
      </c>
      <c r="N584" s="50" t="e">
        <f t="shared" si="320"/>
        <v>#REF!</v>
      </c>
      <c r="O584" s="50" t="e">
        <f t="shared" si="320"/>
        <v>#REF!</v>
      </c>
      <c r="P584" s="50" t="e">
        <f t="shared" si="320"/>
        <v>#REF!</v>
      </c>
      <c r="Q584" s="50" t="e">
        <f t="shared" si="320"/>
        <v>#REF!</v>
      </c>
      <c r="R584" s="50" t="e">
        <f t="shared" si="320"/>
        <v>#REF!</v>
      </c>
      <c r="S584" s="50" t="e">
        <f t="shared" si="320"/>
        <v>#REF!</v>
      </c>
      <c r="T584" s="50" t="e">
        <f t="shared" si="320"/>
        <v>#REF!</v>
      </c>
      <c r="U584" s="50" t="e">
        <f t="shared" si="320"/>
        <v>#REF!</v>
      </c>
      <c r="V584" s="50" t="e">
        <f t="shared" si="320"/>
        <v>#REF!</v>
      </c>
      <c r="W584" s="50" t="e">
        <f t="shared" si="320"/>
        <v>#REF!</v>
      </c>
    </row>
    <row r="585" spans="1:27" s="5" customFormat="1" ht="24" hidden="1" customHeight="1" outlineLevel="1" x14ac:dyDescent="0.2">
      <c r="A585" s="204"/>
      <c r="B585" s="190" t="s">
        <v>267</v>
      </c>
      <c r="C585" s="191"/>
      <c r="D585" s="192" t="s">
        <v>242</v>
      </c>
      <c r="E585" s="50" t="e">
        <f t="shared" ref="E585:W585" si="321">E584-E586</f>
        <v>#REF!</v>
      </c>
      <c r="F585" s="50" t="e">
        <f t="shared" si="321"/>
        <v>#REF!</v>
      </c>
      <c r="G585" s="50" t="e">
        <f t="shared" si="321"/>
        <v>#REF!</v>
      </c>
      <c r="H585" s="50" t="e">
        <f t="shared" si="321"/>
        <v>#REF!</v>
      </c>
      <c r="I585" s="50" t="e">
        <f t="shared" si="321"/>
        <v>#REF!</v>
      </c>
      <c r="J585" s="50" t="e">
        <f t="shared" si="321"/>
        <v>#REF!</v>
      </c>
      <c r="K585" s="50" t="e">
        <f t="shared" si="321"/>
        <v>#REF!</v>
      </c>
      <c r="L585" s="50" t="e">
        <f t="shared" si="321"/>
        <v>#REF!</v>
      </c>
      <c r="M585" s="50" t="e">
        <f t="shared" si="321"/>
        <v>#REF!</v>
      </c>
      <c r="N585" s="50" t="e">
        <f t="shared" si="321"/>
        <v>#REF!</v>
      </c>
      <c r="O585" s="50" t="e">
        <f t="shared" si="321"/>
        <v>#REF!</v>
      </c>
      <c r="P585" s="50" t="e">
        <f t="shared" si="321"/>
        <v>#REF!</v>
      </c>
      <c r="Q585" s="50" t="e">
        <f t="shared" si="321"/>
        <v>#REF!</v>
      </c>
      <c r="R585" s="50" t="e">
        <f t="shared" si="321"/>
        <v>#REF!</v>
      </c>
      <c r="S585" s="50" t="e">
        <f t="shared" si="321"/>
        <v>#REF!</v>
      </c>
      <c r="T585" s="50" t="e">
        <f t="shared" si="321"/>
        <v>#REF!</v>
      </c>
      <c r="U585" s="50" t="e">
        <f t="shared" si="321"/>
        <v>#REF!</v>
      </c>
      <c r="V585" s="50" t="e">
        <f t="shared" si="321"/>
        <v>#REF!</v>
      </c>
      <c r="W585" s="50" t="e">
        <f t="shared" si="321"/>
        <v>#REF!</v>
      </c>
    </row>
    <row r="586" spans="1:27" s="5" customFormat="1" ht="24" hidden="1" customHeight="1" outlineLevel="1" x14ac:dyDescent="0.2">
      <c r="A586" s="204"/>
      <c r="B586" s="190" t="s">
        <v>268</v>
      </c>
      <c r="C586" s="191"/>
      <c r="D586" s="192" t="s">
        <v>158</v>
      </c>
      <c r="E586" s="50">
        <f t="shared" ref="E586:W586" si="322">E508</f>
        <v>0</v>
      </c>
      <c r="F586" s="50">
        <f t="shared" si="322"/>
        <v>0</v>
      </c>
      <c r="G586" s="50">
        <f t="shared" si="322"/>
        <v>0</v>
      </c>
      <c r="H586" s="50">
        <f t="shared" si="322"/>
        <v>0</v>
      </c>
      <c r="I586" s="50">
        <f t="shared" si="322"/>
        <v>0</v>
      </c>
      <c r="J586" s="50">
        <f t="shared" si="322"/>
        <v>0</v>
      </c>
      <c r="K586" s="50">
        <f t="shared" si="322"/>
        <v>0</v>
      </c>
      <c r="L586" s="50">
        <f t="shared" si="322"/>
        <v>0</v>
      </c>
      <c r="M586" s="50">
        <f t="shared" si="322"/>
        <v>0</v>
      </c>
      <c r="N586" s="50">
        <f t="shared" si="322"/>
        <v>0</v>
      </c>
      <c r="O586" s="50">
        <f t="shared" si="322"/>
        <v>0</v>
      </c>
      <c r="P586" s="50">
        <f t="shared" si="322"/>
        <v>0</v>
      </c>
      <c r="Q586" s="50">
        <f t="shared" si="322"/>
        <v>0</v>
      </c>
      <c r="R586" s="50">
        <f t="shared" si="322"/>
        <v>0</v>
      </c>
      <c r="S586" s="50">
        <f t="shared" si="322"/>
        <v>0</v>
      </c>
      <c r="T586" s="50">
        <f t="shared" si="322"/>
        <v>0</v>
      </c>
      <c r="U586" s="50">
        <f t="shared" si="322"/>
        <v>0</v>
      </c>
      <c r="V586" s="50">
        <f t="shared" si="322"/>
        <v>0</v>
      </c>
      <c r="W586" s="50">
        <f t="shared" si="322"/>
        <v>0</v>
      </c>
    </row>
    <row r="587" spans="1:27" s="5" customFormat="1" ht="24" hidden="1" customHeight="1" outlineLevel="1" x14ac:dyDescent="0.2">
      <c r="A587" s="204"/>
      <c r="B587" s="188" t="s">
        <v>274</v>
      </c>
      <c r="C587" s="188"/>
      <c r="D587" s="192" t="s">
        <v>169</v>
      </c>
      <c r="E587" s="50">
        <f t="shared" ref="E587:W587" si="323">IFERROR(E585/(E354),0)</f>
        <v>0</v>
      </c>
      <c r="F587" s="50">
        <f t="shared" si="323"/>
        <v>0</v>
      </c>
      <c r="G587" s="50">
        <f t="shared" si="323"/>
        <v>0</v>
      </c>
      <c r="H587" s="50">
        <f t="shared" si="323"/>
        <v>0</v>
      </c>
      <c r="I587" s="50">
        <f t="shared" si="323"/>
        <v>0</v>
      </c>
      <c r="J587" s="50">
        <f t="shared" si="323"/>
        <v>0</v>
      </c>
      <c r="K587" s="50">
        <f t="shared" si="323"/>
        <v>0</v>
      </c>
      <c r="L587" s="50">
        <f t="shared" si="323"/>
        <v>0</v>
      </c>
      <c r="M587" s="50">
        <f t="shared" si="323"/>
        <v>0</v>
      </c>
      <c r="N587" s="50">
        <f t="shared" si="323"/>
        <v>0</v>
      </c>
      <c r="O587" s="50">
        <f t="shared" si="323"/>
        <v>0</v>
      </c>
      <c r="P587" s="50">
        <f t="shared" si="323"/>
        <v>0</v>
      </c>
      <c r="Q587" s="50">
        <f t="shared" si="323"/>
        <v>0</v>
      </c>
      <c r="R587" s="50">
        <f t="shared" si="323"/>
        <v>0</v>
      </c>
      <c r="S587" s="50">
        <f t="shared" si="323"/>
        <v>0</v>
      </c>
      <c r="T587" s="50">
        <f t="shared" si="323"/>
        <v>0</v>
      </c>
      <c r="U587" s="50">
        <f t="shared" si="323"/>
        <v>0</v>
      </c>
      <c r="V587" s="50">
        <f t="shared" si="323"/>
        <v>0</v>
      </c>
      <c r="W587" s="50">
        <f t="shared" si="323"/>
        <v>0</v>
      </c>
    </row>
    <row r="588" spans="1:27" s="5" customFormat="1" ht="24" hidden="1" customHeight="1" outlineLevel="1" x14ac:dyDescent="0.2">
      <c r="A588" s="204"/>
      <c r="B588" s="188" t="s">
        <v>269</v>
      </c>
      <c r="C588" s="188"/>
      <c r="D588" s="192" t="s">
        <v>169</v>
      </c>
      <c r="E588" s="50">
        <f t="shared" ref="E588:W588" si="324">IFERROR(E589*E591/(E591+E592)+E590*E592/(E591+E592),0)</f>
        <v>0</v>
      </c>
      <c r="F588" s="50">
        <f t="shared" si="324"/>
        <v>0</v>
      </c>
      <c r="G588" s="50">
        <f t="shared" si="324"/>
        <v>0</v>
      </c>
      <c r="H588" s="50">
        <f t="shared" si="324"/>
        <v>0</v>
      </c>
      <c r="I588" s="50">
        <f t="shared" si="324"/>
        <v>0</v>
      </c>
      <c r="J588" s="50">
        <f t="shared" si="324"/>
        <v>0</v>
      </c>
      <c r="K588" s="50">
        <f t="shared" si="324"/>
        <v>0</v>
      </c>
      <c r="L588" s="50">
        <f t="shared" si="324"/>
        <v>0</v>
      </c>
      <c r="M588" s="50">
        <f t="shared" si="324"/>
        <v>0</v>
      </c>
      <c r="N588" s="50">
        <f t="shared" si="324"/>
        <v>0</v>
      </c>
      <c r="O588" s="50">
        <f t="shared" si="324"/>
        <v>0</v>
      </c>
      <c r="P588" s="50">
        <f t="shared" si="324"/>
        <v>0</v>
      </c>
      <c r="Q588" s="50">
        <f t="shared" si="324"/>
        <v>0</v>
      </c>
      <c r="R588" s="50">
        <f t="shared" si="324"/>
        <v>0</v>
      </c>
      <c r="S588" s="50">
        <f t="shared" si="324"/>
        <v>0</v>
      </c>
      <c r="T588" s="50">
        <f t="shared" si="324"/>
        <v>0</v>
      </c>
      <c r="U588" s="50">
        <f t="shared" si="324"/>
        <v>0</v>
      </c>
      <c r="V588" s="50">
        <f t="shared" si="324"/>
        <v>0</v>
      </c>
      <c r="W588" s="50">
        <f t="shared" si="324"/>
        <v>0</v>
      </c>
    </row>
    <row r="589" spans="1:27" s="5" customFormat="1" ht="24.6" hidden="1" customHeight="1" outlineLevel="1" x14ac:dyDescent="0.2">
      <c r="A589" s="204"/>
      <c r="B589" s="7" t="s">
        <v>275</v>
      </c>
      <c r="C589" s="193"/>
      <c r="D589" s="46" t="s">
        <v>228</v>
      </c>
      <c r="E589" s="194">
        <v>532.94000000000005</v>
      </c>
      <c r="F589" s="195">
        <v>553.16999999999996</v>
      </c>
      <c r="G589" s="196">
        <v>450.98</v>
      </c>
      <c r="H589" s="197">
        <f t="shared" ref="H589:W589" si="325">G590</f>
        <v>623.73</v>
      </c>
      <c r="I589" s="197">
        <f t="shared" si="325"/>
        <v>650.55038999999999</v>
      </c>
      <c r="J589" s="197">
        <f t="shared" si="325"/>
        <v>673.31965364999996</v>
      </c>
      <c r="K589" s="197">
        <f t="shared" si="325"/>
        <v>696.8858415277499</v>
      </c>
      <c r="L589" s="197">
        <f t="shared" si="325"/>
        <v>721.27684598122107</v>
      </c>
      <c r="M589" s="197">
        <f t="shared" si="325"/>
        <v>746.52153559056376</v>
      </c>
      <c r="N589" s="197">
        <f t="shared" si="325"/>
        <v>772.64978933623343</v>
      </c>
      <c r="O589" s="197">
        <f t="shared" si="325"/>
        <v>799.69253196300156</v>
      </c>
      <c r="P589" s="197">
        <f t="shared" si="325"/>
        <v>823.68330792189158</v>
      </c>
      <c r="Q589" s="197">
        <f t="shared" si="325"/>
        <v>848.39380715954837</v>
      </c>
      <c r="R589" s="197">
        <f t="shared" si="325"/>
        <v>873.84562137433488</v>
      </c>
      <c r="S589" s="197">
        <f t="shared" si="325"/>
        <v>900.06099001556493</v>
      </c>
      <c r="T589" s="197">
        <f t="shared" si="325"/>
        <v>927.06281971603187</v>
      </c>
      <c r="U589" s="197">
        <f t="shared" si="325"/>
        <v>954.87470430751284</v>
      </c>
      <c r="V589" s="197">
        <f t="shared" si="325"/>
        <v>983.5209454367382</v>
      </c>
      <c r="W589" s="197">
        <f t="shared" si="325"/>
        <v>1013.0265737998403</v>
      </c>
    </row>
    <row r="590" spans="1:27" s="5" customFormat="1" ht="27" hidden="1" customHeight="1" outlineLevel="1" x14ac:dyDescent="0.2">
      <c r="A590" s="204"/>
      <c r="B590" s="7" t="s">
        <v>275</v>
      </c>
      <c r="C590" s="193"/>
      <c r="D590" s="46" t="s">
        <v>229</v>
      </c>
      <c r="E590" s="194">
        <v>553.16999999999996</v>
      </c>
      <c r="F590" s="195">
        <v>574.72</v>
      </c>
      <c r="G590" s="196">
        <v>623.73</v>
      </c>
      <c r="H590" s="31">
        <f t="shared" ref="H590:W590" si="326">H589*H$8</f>
        <v>650.55038999999999</v>
      </c>
      <c r="I590" s="31">
        <f t="shared" si="326"/>
        <v>673.31965364999996</v>
      </c>
      <c r="J590" s="31">
        <f t="shared" si="326"/>
        <v>696.8858415277499</v>
      </c>
      <c r="K590" s="31">
        <f t="shared" si="326"/>
        <v>721.27684598122107</v>
      </c>
      <c r="L590" s="31">
        <f t="shared" si="326"/>
        <v>746.52153559056376</v>
      </c>
      <c r="M590" s="31">
        <f t="shared" si="326"/>
        <v>772.64978933623343</v>
      </c>
      <c r="N590" s="31">
        <f t="shared" si="326"/>
        <v>799.69253196300156</v>
      </c>
      <c r="O590" s="31">
        <f t="shared" si="326"/>
        <v>823.68330792189158</v>
      </c>
      <c r="P590" s="31">
        <f t="shared" si="326"/>
        <v>848.39380715954837</v>
      </c>
      <c r="Q590" s="31">
        <f t="shared" si="326"/>
        <v>873.84562137433488</v>
      </c>
      <c r="R590" s="31">
        <f t="shared" si="326"/>
        <v>900.06099001556493</v>
      </c>
      <c r="S590" s="31">
        <f t="shared" si="326"/>
        <v>927.06281971603187</v>
      </c>
      <c r="T590" s="31">
        <f t="shared" si="326"/>
        <v>954.87470430751284</v>
      </c>
      <c r="U590" s="31">
        <f t="shared" si="326"/>
        <v>983.5209454367382</v>
      </c>
      <c r="V590" s="31">
        <f t="shared" si="326"/>
        <v>1013.0265737998403</v>
      </c>
      <c r="W590" s="31">
        <f t="shared" si="326"/>
        <v>1043.4173710138355</v>
      </c>
    </row>
    <row r="591" spans="1:27" s="5" customFormat="1" ht="12" hidden="1" outlineLevel="2" x14ac:dyDescent="0.2">
      <c r="A591" s="209"/>
      <c r="B591" s="178" t="s">
        <v>224</v>
      </c>
      <c r="C591" s="179"/>
      <c r="D591" s="46" t="s">
        <v>228</v>
      </c>
      <c r="E591" s="31" t="e">
        <f>SUM(#REF!)/3</f>
        <v>#REF!</v>
      </c>
      <c r="F591" s="31" t="e">
        <f>SUM(E591:E591)/3</f>
        <v>#REF!</v>
      </c>
      <c r="G591" s="31" t="e">
        <f>SUM(E591:F591)/3</f>
        <v>#REF!</v>
      </c>
      <c r="H591" s="31" t="e">
        <f t="shared" ref="H591:W592" si="327">SUM(E591:G591)/3</f>
        <v>#REF!</v>
      </c>
      <c r="I591" s="31" t="e">
        <f t="shared" si="327"/>
        <v>#REF!</v>
      </c>
      <c r="J591" s="31" t="e">
        <f t="shared" si="327"/>
        <v>#REF!</v>
      </c>
      <c r="K591" s="31" t="e">
        <f t="shared" si="327"/>
        <v>#REF!</v>
      </c>
      <c r="L591" s="31" t="e">
        <f t="shared" si="327"/>
        <v>#REF!</v>
      </c>
      <c r="M591" s="31" t="e">
        <f t="shared" si="327"/>
        <v>#REF!</v>
      </c>
      <c r="N591" s="31" t="e">
        <f t="shared" si="327"/>
        <v>#REF!</v>
      </c>
      <c r="O591" s="31" t="e">
        <f t="shared" si="327"/>
        <v>#REF!</v>
      </c>
      <c r="P591" s="31" t="e">
        <f t="shared" si="327"/>
        <v>#REF!</v>
      </c>
      <c r="Q591" s="31" t="e">
        <f t="shared" si="327"/>
        <v>#REF!</v>
      </c>
      <c r="R591" s="31" t="e">
        <f t="shared" si="327"/>
        <v>#REF!</v>
      </c>
      <c r="S591" s="31" t="e">
        <f t="shared" si="327"/>
        <v>#REF!</v>
      </c>
      <c r="T591" s="31" t="e">
        <f t="shared" si="327"/>
        <v>#REF!</v>
      </c>
      <c r="U591" s="31" t="e">
        <f t="shared" si="327"/>
        <v>#REF!</v>
      </c>
      <c r="V591" s="31" t="e">
        <f t="shared" si="327"/>
        <v>#REF!</v>
      </c>
      <c r="W591" s="31" t="e">
        <f t="shared" si="327"/>
        <v>#REF!</v>
      </c>
    </row>
    <row r="592" spans="1:27" s="5" customFormat="1" ht="12" hidden="1" outlineLevel="2" x14ac:dyDescent="0.2">
      <c r="A592" s="209"/>
      <c r="B592" s="178" t="s">
        <v>225</v>
      </c>
      <c r="C592" s="179"/>
      <c r="D592" s="46" t="s">
        <v>229</v>
      </c>
      <c r="E592" s="31" t="e">
        <f>SUM(#REF!)/3</f>
        <v>#REF!</v>
      </c>
      <c r="F592" s="31" t="e">
        <f>SUM(E592:E592)/3</f>
        <v>#REF!</v>
      </c>
      <c r="G592" s="31" t="e">
        <f>SUM(E592:F592)/3</f>
        <v>#REF!</v>
      </c>
      <c r="H592" s="31" t="e">
        <f t="shared" si="327"/>
        <v>#REF!</v>
      </c>
      <c r="I592" s="31" t="e">
        <f t="shared" si="327"/>
        <v>#REF!</v>
      </c>
      <c r="J592" s="31" t="e">
        <f t="shared" si="327"/>
        <v>#REF!</v>
      </c>
      <c r="K592" s="31" t="e">
        <f t="shared" si="327"/>
        <v>#REF!</v>
      </c>
      <c r="L592" s="31" t="e">
        <f t="shared" si="327"/>
        <v>#REF!</v>
      </c>
      <c r="M592" s="31" t="e">
        <f t="shared" si="327"/>
        <v>#REF!</v>
      </c>
      <c r="N592" s="31" t="e">
        <f t="shared" si="327"/>
        <v>#REF!</v>
      </c>
      <c r="O592" s="31" t="e">
        <f t="shared" si="327"/>
        <v>#REF!</v>
      </c>
      <c r="P592" s="31" t="e">
        <f t="shared" si="327"/>
        <v>#REF!</v>
      </c>
      <c r="Q592" s="31" t="e">
        <f t="shared" si="327"/>
        <v>#REF!</v>
      </c>
      <c r="R592" s="31" t="e">
        <f t="shared" si="327"/>
        <v>#REF!</v>
      </c>
      <c r="S592" s="31" t="e">
        <f t="shared" si="327"/>
        <v>#REF!</v>
      </c>
      <c r="T592" s="31" t="e">
        <f t="shared" si="327"/>
        <v>#REF!</v>
      </c>
      <c r="U592" s="31" t="e">
        <f t="shared" si="327"/>
        <v>#REF!</v>
      </c>
      <c r="V592" s="31" t="e">
        <f t="shared" si="327"/>
        <v>#REF!</v>
      </c>
      <c r="W592" s="31" t="e">
        <f t="shared" si="327"/>
        <v>#REF!</v>
      </c>
    </row>
    <row r="593" spans="2:33" s="212" customFormat="1" hidden="1" x14ac:dyDescent="0.25">
      <c r="B593"/>
      <c r="C593"/>
      <c r="D593"/>
      <c r="E593"/>
      <c r="F593"/>
      <c r="G593"/>
      <c r="H593"/>
      <c r="I593"/>
      <c r="J593"/>
      <c r="K593"/>
      <c r="L593"/>
      <c r="M593"/>
      <c r="N593"/>
      <c r="O593"/>
      <c r="P593"/>
      <c r="Q593"/>
      <c r="R593"/>
      <c r="S593"/>
      <c r="T593"/>
      <c r="U593"/>
      <c r="V593"/>
      <c r="W593"/>
      <c r="X593"/>
      <c r="Y593"/>
      <c r="Z593"/>
      <c r="AA593"/>
      <c r="AB593"/>
      <c r="AC593"/>
      <c r="AD593"/>
      <c r="AE593"/>
      <c r="AF593"/>
      <c r="AG593"/>
    </row>
    <row r="594" spans="2:33" s="212" customFormat="1" hidden="1" x14ac:dyDescent="0.25">
      <c r="B594"/>
      <c r="C594"/>
      <c r="D594"/>
      <c r="E594"/>
      <c r="F594"/>
      <c r="G594"/>
      <c r="H594"/>
      <c r="I594"/>
      <c r="J594"/>
      <c r="K594"/>
      <c r="L594"/>
      <c r="M594"/>
      <c r="N594"/>
      <c r="O594"/>
      <c r="P594"/>
      <c r="Q594"/>
      <c r="R594"/>
      <c r="S594"/>
      <c r="T594"/>
      <c r="U594"/>
      <c r="V594"/>
      <c r="W594"/>
      <c r="X594"/>
      <c r="Y594"/>
      <c r="Z594"/>
      <c r="AA594"/>
      <c r="AB594"/>
      <c r="AC594"/>
      <c r="AD594"/>
      <c r="AE594"/>
      <c r="AF594"/>
      <c r="AG594"/>
    </row>
    <row r="595" spans="2:33" s="212" customFormat="1" hidden="1" x14ac:dyDescent="0.25">
      <c r="B595"/>
      <c r="C595"/>
      <c r="D595"/>
      <c r="E595"/>
      <c r="F595"/>
      <c r="G595"/>
      <c r="H595"/>
      <c r="I595"/>
      <c r="J595"/>
      <c r="K595"/>
      <c r="L595"/>
      <c r="M595"/>
      <c r="N595"/>
      <c r="O595"/>
      <c r="P595"/>
      <c r="Q595"/>
      <c r="R595"/>
      <c r="S595"/>
      <c r="T595"/>
      <c r="U595"/>
      <c r="V595"/>
      <c r="W595"/>
      <c r="X595"/>
      <c r="Y595"/>
      <c r="Z595"/>
      <c r="AA595"/>
      <c r="AB595"/>
      <c r="AC595"/>
      <c r="AD595"/>
      <c r="AE595"/>
      <c r="AF595"/>
      <c r="AG595"/>
    </row>
    <row r="596" spans="2:33" s="212" customFormat="1" hidden="1" x14ac:dyDescent="0.25">
      <c r="B596"/>
      <c r="C596"/>
      <c r="D596"/>
      <c r="E596"/>
      <c r="F596"/>
      <c r="G596"/>
      <c r="H596"/>
      <c r="I596"/>
      <c r="J596"/>
      <c r="K596"/>
      <c r="L596"/>
      <c r="M596"/>
      <c r="N596"/>
      <c r="O596"/>
      <c r="P596"/>
      <c r="Q596"/>
      <c r="R596"/>
      <c r="S596"/>
      <c r="T596"/>
      <c r="U596"/>
      <c r="V596"/>
      <c r="W596"/>
      <c r="X596"/>
      <c r="Y596"/>
      <c r="Z596"/>
      <c r="AA596"/>
      <c r="AB596"/>
      <c r="AC596"/>
      <c r="AD596"/>
      <c r="AE596"/>
      <c r="AF596"/>
      <c r="AG596"/>
    </row>
    <row r="598" spans="2:33" x14ac:dyDescent="0.25">
      <c r="B598" s="229"/>
      <c r="C598" s="229"/>
      <c r="D598" s="229"/>
      <c r="E598" s="230"/>
      <c r="F598" s="231"/>
      <c r="G598" s="232"/>
      <c r="H598" s="230"/>
      <c r="I598" s="230"/>
      <c r="J598" s="230"/>
      <c r="K598" s="230"/>
    </row>
  </sheetData>
  <mergeCells count="8">
    <mergeCell ref="B302:B303"/>
    <mergeCell ref="D302:D303"/>
    <mergeCell ref="A2:A3"/>
    <mergeCell ref="B2:B3"/>
    <mergeCell ref="D2:D3"/>
    <mergeCell ref="B11:B12"/>
    <mergeCell ref="D11:D12"/>
    <mergeCell ref="B301:K301"/>
  </mergeCells>
  <hyperlinks>
    <hyperlink ref="B306" location="'ЕТО 1 инерционный'!B10" display="'ЕТО 1 инерционный'!B10"/>
    <hyperlink ref="B307" location="'ЕТО 1 инерционный'!B346" display="'ЕТО 1 инерционный'!B346"/>
    <hyperlink ref="B308" location="'ЕТО 1 инерционный'!B682" display="'ЕТО 1 инерционный'!B682"/>
    <hyperlink ref="B309" location="'ЕТО 1 инерционный'!B1018" display="'ЕТО 1 инерционный'!B1018"/>
    <hyperlink ref="B310" location="'ЕТО 1 инерционный'!B1354" display="'ЕТО 1 инерционный'!B1354"/>
    <hyperlink ref="B311" location="'ЕТО 1 инерционный'!B1690" display="'ЕТО 1 инерционный'!B1690"/>
    <hyperlink ref="B330" location="'ЕТО 1 инерционный'!B346" display="'ЕТО 1 инерционный'!B346"/>
    <hyperlink ref="B331" location="'ЕТО 1 инерционный'!B682" display="'ЕТО 1 инерционный'!B682"/>
    <hyperlink ref="B332" location="'ЕТО 1 инерционный'!B1018" display="'ЕТО 1 инерционный'!B1018"/>
    <hyperlink ref="B333" location="'ЕТО 1 инерционный'!B1354" display="'ЕТО 1 инерционный'!B1354"/>
    <hyperlink ref="B334" location="'ЕТО 1 инерционный'!B1690" display="'ЕТО 1 инерционный'!B1690"/>
    <hyperlink ref="B313" location="'ЕТО 1 инерционный'!B2026" display="'ЕТО 1 инерционный'!B2026"/>
    <hyperlink ref="B314" location="'ЕТО 1 инерционный'!B7113" display="'ЕТО 1 инерционный'!B7113"/>
    <hyperlink ref="B315" location="'ЕТО 1 инерционный'!B9541" display="'ЕТО 1 инерционный'!B9541"/>
    <hyperlink ref="B316" location="'ЕТО 1 инерционный'!B9868" display="'ЕТО 1 инерционный'!B9868"/>
    <hyperlink ref="B317" location="'ЕТО 1 инерционный'!B10195" display="'ЕТО 1 инерционный'!B10195"/>
    <hyperlink ref="B318" location="'ЕТО 1 инерционный'!B10859" display="'ЕТО 1 инерционный'!B10859"/>
    <hyperlink ref="B319" location="'ЕТО 1 инерционный'!B11186" display="'ЕТО 1 инерционный'!B11186"/>
    <hyperlink ref="B320" location="'ЕТО 1 инерционный'!B11513" display="'ЕТО 1 инерционный'!B11513"/>
    <hyperlink ref="B321" location="'ЕТО 1 инерционный'!B11840" display="'ЕТО 1 инерционный'!B11840"/>
    <hyperlink ref="B322" location="'ЕТО 1 инерционный'!B12167" display="'ЕТО 1 инерционный'!B12167"/>
    <hyperlink ref="B323" location="'ЕТО 1 инерционный'!B12494" display="'ЕТО 1 инерционный'!B12494"/>
    <hyperlink ref="B324" location="'ЕТО 1 инерционный'!B12821" display="'ЕТО 1 инерционный'!B12821"/>
    <hyperlink ref="B325" location="'ЕТО 1 инерционный'!B13148" display="'ЕТО 1 инерционный'!B13148"/>
    <hyperlink ref="B326" location="'ЕТО 1 инерционный'!B13475" display="'ЕТО 1 инерционный'!B13475"/>
    <hyperlink ref="B327" location="'ЕТО 1 инерционный'!B13802" display="'ЕТО 1 инерционный'!B13802"/>
    <hyperlink ref="B336" location="'ЕТО 1 инерционный'!B2026" display="'ЕТО 1 инерционный'!B2026"/>
    <hyperlink ref="B337" location="'ЕТО 1 инерционный'!B7113" display="'ЕТО 1 инерционный'!B7113"/>
    <hyperlink ref="B338" location="'ЕТО 1 инерционный'!B9541" display="'ЕТО 1 инерционный'!B9541"/>
    <hyperlink ref="B339" location="'ЕТО 1 инерционный'!B9868" display="'ЕТО 1 инерционный'!B9868"/>
    <hyperlink ref="B340" location="'ЕТО 1 инерционный'!B10195" display="'ЕТО 1 инерционный'!B10195"/>
    <hyperlink ref="B341" location="'ЕТО 1 инерционный'!B10859" display="'ЕТО 1 инерционный'!B10859"/>
    <hyperlink ref="B342" location="'ЕТО 1 инерционный'!B11186" display="'ЕТО 1 инерционный'!B11186"/>
    <hyperlink ref="B343" location="'ЕТО 1 инерционный'!B11513" display="'ЕТО 1 инерционный'!B11513"/>
    <hyperlink ref="B344" location="'ЕТО 1 инерционный'!B11840" display="'ЕТО 1 инерционный'!B11840"/>
    <hyperlink ref="B345" location="'ЕТО 1 инерционный'!B12167" display="'ЕТО 1 инерционный'!B12167"/>
    <hyperlink ref="B346" location="'ЕТО 1 инерционный'!B12494" display="'ЕТО 1 инерционный'!B12494"/>
    <hyperlink ref="B347" location="'ЕТО 1 инерционный'!B12821" display="'ЕТО 1 инерционный'!B12821"/>
    <hyperlink ref="B348" location="'ЕТО 1 инерционный'!B13148" display="'ЕТО 1 инерционный'!B13148"/>
    <hyperlink ref="B349" location="'ЕТО 1 инерционный'!B13475" display="'ЕТО 1 инерционный'!B13475"/>
    <hyperlink ref="B350" location="'ЕТО 1 инерционный'!B13802" display="'ЕТО 1 инерционный'!B13802"/>
    <hyperlink ref="B329" location="'ЕТО 1 инерционный'!B10" display="'ЕТО 1 инерционный'!B10"/>
    <hyperlink ref="B364" location="'ЕТО 1 инерционный'!B10" display="'ЕТО 1 инерционный'!B10"/>
  </hyperlink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2022-08-31T14:10:04Z</dcterms:modified>
</cp:coreProperties>
</file>